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30" windowWidth="19035" windowHeight="14565"/>
  </bookViews>
  <sheets>
    <sheet name="Frame Weights" sheetId="2" r:id="rId1"/>
    <sheet name="Sheet1" sheetId="1" state="hidden" r:id="rId2"/>
    <sheet name="Sheet3" sheetId="3" state="hidden" r:id="rId3"/>
  </sheets>
  <definedNames>
    <definedName name="AKWalls">Sheet1!$E$19:$E$24</definedName>
    <definedName name="AWalls">Sheet1!$E$14:$E$16</definedName>
    <definedName name="Casing">Sheet1!$A$3:$A$9</definedName>
    <definedName name="CKWalls">Sheet1!$E$124:$E$156</definedName>
    <definedName name="CWalls">Sheet1!$E$36:$E$122</definedName>
    <definedName name="DEWalls">Sheet1!$H$56:$H$122</definedName>
    <definedName name="EWalls">Sheet1!$E$158:$E$244</definedName>
    <definedName name="GStop">Sheet1!$C$10:$C$11</definedName>
    <definedName name="Mullion">Sheet1!$R$45:$R$122</definedName>
    <definedName name="PWalls">Sheet1!$I$50:$I$122</definedName>
    <definedName name="SWalls">Sheet1!$D$26:$D$34</definedName>
    <definedName name="Type">Sheet1!$A$247:$A$254</definedName>
  </definedNames>
  <calcPr calcId="125725"/>
</workbook>
</file>

<file path=xl/calcChain.xml><?xml version="1.0" encoding="utf-8"?>
<calcChain xmlns="http://schemas.openxmlformats.org/spreadsheetml/2006/main">
  <c r="R20" i="2"/>
  <c r="R19"/>
  <c r="R8"/>
  <c r="S8" s="1"/>
  <c r="N18"/>
  <c r="P18"/>
  <c r="O18"/>
  <c r="K18"/>
  <c r="R18" s="1"/>
  <c r="L18"/>
  <c r="M18"/>
  <c r="N17"/>
  <c r="M17"/>
  <c r="L17"/>
  <c r="K17"/>
  <c r="P17"/>
  <c r="O17"/>
  <c r="D35"/>
  <c r="N20"/>
  <c r="K20"/>
  <c r="G11" i="1"/>
  <c r="G10"/>
  <c r="K19" i="2"/>
  <c r="M19"/>
  <c r="L19"/>
  <c r="P19"/>
  <c r="O19"/>
  <c r="N19"/>
  <c r="U46" i="1"/>
  <c r="U47"/>
  <c r="U48"/>
  <c r="U49"/>
  <c r="U50"/>
  <c r="U51"/>
  <c r="U52"/>
  <c r="U53"/>
  <c r="U54"/>
  <c r="U55"/>
  <c r="U56"/>
  <c r="U57"/>
  <c r="U58"/>
  <c r="U59"/>
  <c r="U60"/>
  <c r="U61"/>
  <c r="U62"/>
  <c r="U63"/>
  <c r="U64"/>
  <c r="U65"/>
  <c r="U66"/>
  <c r="U67"/>
  <c r="U68"/>
  <c r="U69"/>
  <c r="U70"/>
  <c r="U71"/>
  <c r="U72"/>
  <c r="U73"/>
  <c r="U74"/>
  <c r="U75"/>
  <c r="U76"/>
  <c r="U77"/>
  <c r="U78"/>
  <c r="U79"/>
  <c r="U80"/>
  <c r="U81"/>
  <c r="U82"/>
  <c r="U83"/>
  <c r="U84"/>
  <c r="U85"/>
  <c r="U86"/>
  <c r="U87"/>
  <c r="U88"/>
  <c r="U89"/>
  <c r="U90"/>
  <c r="U91"/>
  <c r="U92"/>
  <c r="U93"/>
  <c r="U94"/>
  <c r="U95"/>
  <c r="U96"/>
  <c r="U97"/>
  <c r="U98"/>
  <c r="U99"/>
  <c r="U100"/>
  <c r="U101"/>
  <c r="U102"/>
  <c r="U103"/>
  <c r="U104"/>
  <c r="U105"/>
  <c r="U106"/>
  <c r="U107"/>
  <c r="U108"/>
  <c r="U109"/>
  <c r="U110"/>
  <c r="U111"/>
  <c r="U112"/>
  <c r="U113"/>
  <c r="U114"/>
  <c r="U115"/>
  <c r="U116"/>
  <c r="U117"/>
  <c r="U118"/>
  <c r="U119"/>
  <c r="U120"/>
  <c r="U121"/>
  <c r="U122"/>
  <c r="U45"/>
  <c r="T46"/>
  <c r="T47"/>
  <c r="T48"/>
  <c r="T49"/>
  <c r="T50"/>
  <c r="T51"/>
  <c r="T52"/>
  <c r="T53"/>
  <c r="T54"/>
  <c r="T55"/>
  <c r="T56"/>
  <c r="T57"/>
  <c r="T58"/>
  <c r="T59"/>
  <c r="T60"/>
  <c r="T61"/>
  <c r="T62"/>
  <c r="T63"/>
  <c r="T64"/>
  <c r="T65"/>
  <c r="T66"/>
  <c r="T67"/>
  <c r="T68"/>
  <c r="T69"/>
  <c r="T70"/>
  <c r="T71"/>
  <c r="T72"/>
  <c r="T73"/>
  <c r="T74"/>
  <c r="T75"/>
  <c r="T76"/>
  <c r="T77"/>
  <c r="T78"/>
  <c r="T79"/>
  <c r="T80"/>
  <c r="T81"/>
  <c r="T82"/>
  <c r="T83"/>
  <c r="T84"/>
  <c r="T85"/>
  <c r="T86"/>
  <c r="T87"/>
  <c r="T88"/>
  <c r="T89"/>
  <c r="T90"/>
  <c r="T91"/>
  <c r="T92"/>
  <c r="T93"/>
  <c r="T94"/>
  <c r="T95"/>
  <c r="T96"/>
  <c r="T97"/>
  <c r="T98"/>
  <c r="T99"/>
  <c r="T100"/>
  <c r="T101"/>
  <c r="T102"/>
  <c r="T103"/>
  <c r="T104"/>
  <c r="T105"/>
  <c r="T106"/>
  <c r="T107"/>
  <c r="T108"/>
  <c r="T109"/>
  <c r="T110"/>
  <c r="T111"/>
  <c r="T112"/>
  <c r="T113"/>
  <c r="T114"/>
  <c r="T115"/>
  <c r="T116"/>
  <c r="T117"/>
  <c r="T118"/>
  <c r="T119"/>
  <c r="T120"/>
  <c r="T121"/>
  <c r="T122"/>
  <c r="T45"/>
  <c r="N14" i="2"/>
  <c r="G159" i="1"/>
  <c r="G160"/>
  <c r="G161"/>
  <c r="G162"/>
  <c r="G163"/>
  <c r="G164"/>
  <c r="G165"/>
  <c r="G166"/>
  <c r="G167"/>
  <c r="G168"/>
  <c r="G169"/>
  <c r="G170"/>
  <c r="G171"/>
  <c r="G172"/>
  <c r="G173"/>
  <c r="G174"/>
  <c r="G175"/>
  <c r="G176"/>
  <c r="G177"/>
  <c r="G178"/>
  <c r="G179"/>
  <c r="G180"/>
  <c r="G181"/>
  <c r="G182"/>
  <c r="G183"/>
  <c r="G184"/>
  <c r="G185"/>
  <c r="G186"/>
  <c r="G187"/>
  <c r="G188"/>
  <c r="G189"/>
  <c r="G190"/>
  <c r="G191"/>
  <c r="G192"/>
  <c r="G193"/>
  <c r="G194"/>
  <c r="G195"/>
  <c r="G196"/>
  <c r="G197"/>
  <c r="G198"/>
  <c r="G199"/>
  <c r="G200"/>
  <c r="G201"/>
  <c r="G202"/>
  <c r="G203"/>
  <c r="G204"/>
  <c r="G205"/>
  <c r="G206"/>
  <c r="G207"/>
  <c r="G208"/>
  <c r="G209"/>
  <c r="G210"/>
  <c r="G211"/>
  <c r="G212"/>
  <c r="G213"/>
  <c r="G214"/>
  <c r="G215"/>
  <c r="G216"/>
  <c r="G217"/>
  <c r="G218"/>
  <c r="G219"/>
  <c r="G220"/>
  <c r="G221"/>
  <c r="G222"/>
  <c r="G223"/>
  <c r="G224"/>
  <c r="G225"/>
  <c r="G226"/>
  <c r="G227"/>
  <c r="G228"/>
  <c r="G229"/>
  <c r="G230"/>
  <c r="G231"/>
  <c r="G232"/>
  <c r="G233"/>
  <c r="G234"/>
  <c r="G235"/>
  <c r="G236"/>
  <c r="G237"/>
  <c r="G238"/>
  <c r="G239"/>
  <c r="G240"/>
  <c r="G241"/>
  <c r="G242"/>
  <c r="G243"/>
  <c r="G244"/>
  <c r="G158"/>
  <c r="M8" i="2"/>
  <c r="M10"/>
  <c r="M9"/>
  <c r="M11"/>
  <c r="M12"/>
  <c r="M13"/>
  <c r="M14"/>
  <c r="L8"/>
  <c r="L10"/>
  <c r="L9"/>
  <c r="L11"/>
  <c r="L12"/>
  <c r="L13"/>
  <c r="L14"/>
  <c r="M7"/>
  <c r="L7"/>
  <c r="G3" i="1"/>
  <c r="G8"/>
  <c r="G7"/>
  <c r="G6"/>
  <c r="G5"/>
  <c r="G4"/>
  <c r="N13" i="2"/>
  <c r="N12"/>
  <c r="N11"/>
  <c r="N9"/>
  <c r="N10"/>
  <c r="N8"/>
  <c r="N7"/>
  <c r="M51" i="1"/>
  <c r="M52"/>
  <c r="M53"/>
  <c r="M54"/>
  <c r="M55"/>
  <c r="M56"/>
  <c r="M57"/>
  <c r="M58"/>
  <c r="M59"/>
  <c r="M60"/>
  <c r="M61"/>
  <c r="M62"/>
  <c r="M63"/>
  <c r="M64"/>
  <c r="M65"/>
  <c r="M66"/>
  <c r="M67"/>
  <c r="M68"/>
  <c r="M69"/>
  <c r="M70"/>
  <c r="M71"/>
  <c r="M72"/>
  <c r="M73"/>
  <c r="M74"/>
  <c r="M75"/>
  <c r="M76"/>
  <c r="M77"/>
  <c r="M78"/>
  <c r="M79"/>
  <c r="M80"/>
  <c r="M81"/>
  <c r="M82"/>
  <c r="M83"/>
  <c r="M84"/>
  <c r="M85"/>
  <c r="M86"/>
  <c r="M87"/>
  <c r="M88"/>
  <c r="M89"/>
  <c r="M90"/>
  <c r="M91"/>
  <c r="M92"/>
  <c r="M93"/>
  <c r="M94"/>
  <c r="M95"/>
  <c r="M96"/>
  <c r="M97"/>
  <c r="M98"/>
  <c r="M99"/>
  <c r="M100"/>
  <c r="M101"/>
  <c r="M102"/>
  <c r="M103"/>
  <c r="M104"/>
  <c r="M105"/>
  <c r="M106"/>
  <c r="M107"/>
  <c r="M108"/>
  <c r="M109"/>
  <c r="M110"/>
  <c r="M111"/>
  <c r="M112"/>
  <c r="M113"/>
  <c r="M114"/>
  <c r="M115"/>
  <c r="M116"/>
  <c r="M117"/>
  <c r="M118"/>
  <c r="M119"/>
  <c r="M120"/>
  <c r="M121"/>
  <c r="M122"/>
  <c r="M50"/>
  <c r="L51"/>
  <c r="L52"/>
  <c r="L53"/>
  <c r="L54"/>
  <c r="L55"/>
  <c r="L56"/>
  <c r="L57"/>
  <c r="L58"/>
  <c r="L59"/>
  <c r="L60"/>
  <c r="L61"/>
  <c r="L62"/>
  <c r="L63"/>
  <c r="L64"/>
  <c r="L65"/>
  <c r="L66"/>
  <c r="L67"/>
  <c r="L68"/>
  <c r="L69"/>
  <c r="L70"/>
  <c r="L71"/>
  <c r="L72"/>
  <c r="L73"/>
  <c r="L74"/>
  <c r="L75"/>
  <c r="L76"/>
  <c r="L77"/>
  <c r="L78"/>
  <c r="L79"/>
  <c r="L80"/>
  <c r="L81"/>
  <c r="L82"/>
  <c r="L83"/>
  <c r="L84"/>
  <c r="L85"/>
  <c r="L86"/>
  <c r="L87"/>
  <c r="L88"/>
  <c r="L89"/>
  <c r="L90"/>
  <c r="L91"/>
  <c r="L92"/>
  <c r="L93"/>
  <c r="L94"/>
  <c r="L95"/>
  <c r="L96"/>
  <c r="L97"/>
  <c r="L98"/>
  <c r="L99"/>
  <c r="L100"/>
  <c r="L101"/>
  <c r="L102"/>
  <c r="L103"/>
  <c r="L104"/>
  <c r="L105"/>
  <c r="L106"/>
  <c r="L107"/>
  <c r="L108"/>
  <c r="L109"/>
  <c r="L110"/>
  <c r="L111"/>
  <c r="L112"/>
  <c r="L113"/>
  <c r="L114"/>
  <c r="L115"/>
  <c r="L116"/>
  <c r="L117"/>
  <c r="L118"/>
  <c r="L119"/>
  <c r="L120"/>
  <c r="L121"/>
  <c r="L122"/>
  <c r="L123"/>
  <c r="L50"/>
  <c r="Q37"/>
  <c r="Q38"/>
  <c r="Q39"/>
  <c r="Q40"/>
  <c r="Q41"/>
  <c r="Q42"/>
  <c r="Q43"/>
  <c r="Q44"/>
  <c r="Q45"/>
  <c r="Q46"/>
  <c r="Q47"/>
  <c r="Q48"/>
  <c r="Q49"/>
  <c r="Q50"/>
  <c r="Q51"/>
  <c r="Q52"/>
  <c r="Q53"/>
  <c r="Q54"/>
  <c r="Q55"/>
  <c r="Q56"/>
  <c r="Q57"/>
  <c r="Q58"/>
  <c r="Q59"/>
  <c r="Q60"/>
  <c r="Q61"/>
  <c r="Q62"/>
  <c r="Q63"/>
  <c r="Q64"/>
  <c r="Q65"/>
  <c r="Q66"/>
  <c r="Q67"/>
  <c r="Q68"/>
  <c r="Q69"/>
  <c r="Q70"/>
  <c r="Q71"/>
  <c r="Q72"/>
  <c r="Q73"/>
  <c r="Q74"/>
  <c r="Q75"/>
  <c r="Q76"/>
  <c r="Q77"/>
  <c r="Q78"/>
  <c r="Q79"/>
  <c r="Q80"/>
  <c r="Q81"/>
  <c r="Q82"/>
  <c r="Q83"/>
  <c r="Q84"/>
  <c r="Q85"/>
  <c r="Q86"/>
  <c r="Q87"/>
  <c r="Q88"/>
  <c r="Q89"/>
  <c r="Q90"/>
  <c r="Q91"/>
  <c r="Q92"/>
  <c r="Q93"/>
  <c r="Q94"/>
  <c r="Q95"/>
  <c r="Q96"/>
  <c r="Q97"/>
  <c r="Q98"/>
  <c r="Q99"/>
  <c r="Q100"/>
  <c r="Q101"/>
  <c r="Q102"/>
  <c r="Q103"/>
  <c r="Q104"/>
  <c r="Q105"/>
  <c r="Q106"/>
  <c r="Q107"/>
  <c r="Q108"/>
  <c r="Q109"/>
  <c r="Q110"/>
  <c r="Q111"/>
  <c r="Q112"/>
  <c r="Q113"/>
  <c r="Q114"/>
  <c r="Q115"/>
  <c r="Q116"/>
  <c r="Q117"/>
  <c r="Q118"/>
  <c r="Q119"/>
  <c r="Q120"/>
  <c r="Q121"/>
  <c r="Q122"/>
  <c r="Q36"/>
  <c r="P37"/>
  <c r="P38"/>
  <c r="P39"/>
  <c r="P40"/>
  <c r="P41"/>
  <c r="P42"/>
  <c r="P43"/>
  <c r="P44"/>
  <c r="P45"/>
  <c r="P46"/>
  <c r="P47"/>
  <c r="P48"/>
  <c r="P49"/>
  <c r="P50"/>
  <c r="P51"/>
  <c r="P52"/>
  <c r="P53"/>
  <c r="P54"/>
  <c r="P55"/>
  <c r="P56"/>
  <c r="P57"/>
  <c r="P58"/>
  <c r="P59"/>
  <c r="P60"/>
  <c r="P61"/>
  <c r="P62"/>
  <c r="P63"/>
  <c r="P64"/>
  <c r="P65"/>
  <c r="P66"/>
  <c r="P67"/>
  <c r="P68"/>
  <c r="P69"/>
  <c r="P70"/>
  <c r="P71"/>
  <c r="P72"/>
  <c r="P73"/>
  <c r="P74"/>
  <c r="P75"/>
  <c r="P76"/>
  <c r="P77"/>
  <c r="P78"/>
  <c r="P79"/>
  <c r="P80"/>
  <c r="P81"/>
  <c r="P82"/>
  <c r="P83"/>
  <c r="P84"/>
  <c r="P85"/>
  <c r="P86"/>
  <c r="P87"/>
  <c r="P88"/>
  <c r="P89"/>
  <c r="P90"/>
  <c r="P91"/>
  <c r="P92"/>
  <c r="P93"/>
  <c r="P94"/>
  <c r="P95"/>
  <c r="P96"/>
  <c r="P97"/>
  <c r="P98"/>
  <c r="P99"/>
  <c r="P100"/>
  <c r="P101"/>
  <c r="P102"/>
  <c r="P103"/>
  <c r="P104"/>
  <c r="P105"/>
  <c r="P106"/>
  <c r="P107"/>
  <c r="P108"/>
  <c r="P109"/>
  <c r="P110"/>
  <c r="P111"/>
  <c r="P112"/>
  <c r="P113"/>
  <c r="P114"/>
  <c r="P115"/>
  <c r="P116"/>
  <c r="P117"/>
  <c r="P118"/>
  <c r="P119"/>
  <c r="P120"/>
  <c r="P121"/>
  <c r="P122"/>
  <c r="O37"/>
  <c r="O38"/>
  <c r="O39"/>
  <c r="O40"/>
  <c r="O41"/>
  <c r="O42"/>
  <c r="O43"/>
  <c r="O44"/>
  <c r="O45"/>
  <c r="O46"/>
  <c r="O47"/>
  <c r="O48"/>
  <c r="O49"/>
  <c r="O50"/>
  <c r="O51"/>
  <c r="O52"/>
  <c r="O53"/>
  <c r="O54"/>
  <c r="O55"/>
  <c r="O56"/>
  <c r="O57"/>
  <c r="O58"/>
  <c r="O59"/>
  <c r="O60"/>
  <c r="O61"/>
  <c r="O62"/>
  <c r="O63"/>
  <c r="O64"/>
  <c r="O65"/>
  <c r="O66"/>
  <c r="O67"/>
  <c r="O68"/>
  <c r="O69"/>
  <c r="O70"/>
  <c r="O71"/>
  <c r="O72"/>
  <c r="O73"/>
  <c r="O74"/>
  <c r="O75"/>
  <c r="O76"/>
  <c r="O77"/>
  <c r="O78"/>
  <c r="O79"/>
  <c r="O80"/>
  <c r="O81"/>
  <c r="O82"/>
  <c r="O83"/>
  <c r="O84"/>
  <c r="O85"/>
  <c r="O86"/>
  <c r="O87"/>
  <c r="O88"/>
  <c r="O89"/>
  <c r="O90"/>
  <c r="O91"/>
  <c r="O92"/>
  <c r="O93"/>
  <c r="O94"/>
  <c r="O95"/>
  <c r="O96"/>
  <c r="O97"/>
  <c r="O98"/>
  <c r="O99"/>
  <c r="O100"/>
  <c r="O101"/>
  <c r="O102"/>
  <c r="O103"/>
  <c r="O104"/>
  <c r="O105"/>
  <c r="O106"/>
  <c r="O107"/>
  <c r="O108"/>
  <c r="O109"/>
  <c r="O110"/>
  <c r="O111"/>
  <c r="O112"/>
  <c r="O113"/>
  <c r="O114"/>
  <c r="O115"/>
  <c r="O116"/>
  <c r="O117"/>
  <c r="O118"/>
  <c r="O119"/>
  <c r="O120"/>
  <c r="O121"/>
  <c r="O122"/>
  <c r="O36"/>
  <c r="P36"/>
  <c r="G19"/>
  <c r="G20"/>
  <c r="G21"/>
  <c r="G22"/>
  <c r="G23"/>
  <c r="G24"/>
  <c r="G18"/>
  <c r="P8" i="2"/>
  <c r="P10"/>
  <c r="P9"/>
  <c r="P11"/>
  <c r="P12"/>
  <c r="P13"/>
  <c r="P14"/>
  <c r="P7"/>
  <c r="O14"/>
  <c r="K8"/>
  <c r="K10"/>
  <c r="R10" s="1"/>
  <c r="S10" s="1"/>
  <c r="K9"/>
  <c r="R9" s="1"/>
  <c r="S9" s="1"/>
  <c r="K11"/>
  <c r="R11" s="1"/>
  <c r="S11" s="1"/>
  <c r="K12"/>
  <c r="K13"/>
  <c r="K14"/>
  <c r="R14" s="1"/>
  <c r="S14" s="1"/>
  <c r="G14" i="1"/>
  <c r="G15"/>
  <c r="G16"/>
  <c r="G13"/>
  <c r="G125"/>
  <c r="G126"/>
  <c r="G127"/>
  <c r="G128"/>
  <c r="G129"/>
  <c r="G130"/>
  <c r="G131"/>
  <c r="G132"/>
  <c r="G133"/>
  <c r="G134"/>
  <c r="G135"/>
  <c r="G136"/>
  <c r="G137"/>
  <c r="G138"/>
  <c r="G139"/>
  <c r="G140"/>
  <c r="G141"/>
  <c r="G142"/>
  <c r="G143"/>
  <c r="G144"/>
  <c r="G145"/>
  <c r="G146"/>
  <c r="G147"/>
  <c r="G148"/>
  <c r="G149"/>
  <c r="G150"/>
  <c r="G151"/>
  <c r="G152"/>
  <c r="G153"/>
  <c r="G154"/>
  <c r="G155"/>
  <c r="G156"/>
  <c r="G124"/>
  <c r="O8" i="2"/>
  <c r="O10"/>
  <c r="O9"/>
  <c r="O11"/>
  <c r="O12"/>
  <c r="O13"/>
  <c r="O7"/>
  <c r="G37" i="1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57"/>
  <c r="G58"/>
  <c r="G59"/>
  <c r="G60"/>
  <c r="G61"/>
  <c r="G62"/>
  <c r="G63"/>
  <c r="G64"/>
  <c r="G65"/>
  <c r="G66"/>
  <c r="G67"/>
  <c r="G68"/>
  <c r="G69"/>
  <c r="G70"/>
  <c r="G71"/>
  <c r="G72"/>
  <c r="G73"/>
  <c r="G74"/>
  <c r="G75"/>
  <c r="G76"/>
  <c r="G77"/>
  <c r="G78"/>
  <c r="G79"/>
  <c r="G80"/>
  <c r="G81"/>
  <c r="G82"/>
  <c r="G83"/>
  <c r="G84"/>
  <c r="G85"/>
  <c r="G86"/>
  <c r="G87"/>
  <c r="G88"/>
  <c r="G89"/>
  <c r="G90"/>
  <c r="G91"/>
  <c r="G92"/>
  <c r="G93"/>
  <c r="G94"/>
  <c r="G95"/>
  <c r="G96"/>
  <c r="G97"/>
  <c r="G98"/>
  <c r="G99"/>
  <c r="G100"/>
  <c r="G101"/>
  <c r="G102"/>
  <c r="G103"/>
  <c r="G104"/>
  <c r="G105"/>
  <c r="G106"/>
  <c r="G107"/>
  <c r="G108"/>
  <c r="G109"/>
  <c r="G110"/>
  <c r="G111"/>
  <c r="G112"/>
  <c r="G113"/>
  <c r="G114"/>
  <c r="G115"/>
  <c r="G116"/>
  <c r="G117"/>
  <c r="G118"/>
  <c r="G119"/>
  <c r="G120"/>
  <c r="G121"/>
  <c r="G122"/>
  <c r="G36"/>
  <c r="G27"/>
  <c r="G28"/>
  <c r="G29"/>
  <c r="G30"/>
  <c r="G31"/>
  <c r="G32"/>
  <c r="G33"/>
  <c r="G34"/>
  <c r="G26"/>
  <c r="K7" i="2"/>
  <c r="R17" l="1"/>
  <c r="R13"/>
  <c r="S13" s="1"/>
  <c r="R12"/>
  <c r="S12" s="1"/>
  <c r="R7"/>
  <c r="S7" s="1"/>
</calcChain>
</file>

<file path=xl/sharedStrings.xml><?xml version="1.0" encoding="utf-8"?>
<sst xmlns="http://schemas.openxmlformats.org/spreadsheetml/2006/main" count="1027" uniqueCount="534">
  <si>
    <t>Steel_Specification_ID</t>
  </si>
  <si>
    <t>Description</t>
  </si>
  <si>
    <t>Part_Type</t>
  </si>
  <si>
    <t>Gauge</t>
  </si>
  <si>
    <t>Wall_Size</t>
  </si>
  <si>
    <t>Shipping_Weight</t>
  </si>
  <si>
    <t>TA-8</t>
  </si>
  <si>
    <t>TA-8 Casing</t>
  </si>
  <si>
    <t>M</t>
  </si>
  <si>
    <t>TA-23</t>
  </si>
  <si>
    <t>TA-23 Casing</t>
  </si>
  <si>
    <t>TA-28</t>
  </si>
  <si>
    <t>TA-28 Casing</t>
  </si>
  <si>
    <t>TA-28M</t>
  </si>
  <si>
    <t>TA-28M Casing</t>
  </si>
  <si>
    <t>TA-30</t>
  </si>
  <si>
    <t>TA-30 Casing</t>
  </si>
  <si>
    <t>TA-35</t>
  </si>
  <si>
    <t>TA-35 Casing</t>
  </si>
  <si>
    <t>TA-14</t>
  </si>
  <si>
    <t>TA-14 Glass Stop</t>
  </si>
  <si>
    <t>C</t>
  </si>
  <si>
    <t>TA-14F</t>
  </si>
  <si>
    <t>TA-14F Glass Stop</t>
  </si>
  <si>
    <t>DSADJ</t>
  </si>
  <si>
    <t>Adjustable Door Side</t>
  </si>
  <si>
    <t>A</t>
  </si>
  <si>
    <t>54ADJ</t>
  </si>
  <si>
    <t>Adjustable 54A Closure Side</t>
  </si>
  <si>
    <t>73ADJ</t>
  </si>
  <si>
    <t>Adjustable 73A Closure Side</t>
  </si>
  <si>
    <t>91ADJ</t>
  </si>
  <si>
    <t>Adjustable 91A Closure Side</t>
  </si>
  <si>
    <t>DSKERF</t>
  </si>
  <si>
    <t>Adjustable Kerf Door Side</t>
  </si>
  <si>
    <t>AK</t>
  </si>
  <si>
    <t>53KERF</t>
  </si>
  <si>
    <t>Adjustable Kerf 53AK Closure Side</t>
  </si>
  <si>
    <t>63KERF</t>
  </si>
  <si>
    <t>Adjustable Kerf 63AK Closure Side</t>
  </si>
  <si>
    <t>73KERF</t>
  </si>
  <si>
    <t>Adjustable Kerf 73AK Closure Side</t>
  </si>
  <si>
    <t>83KERF</t>
  </si>
  <si>
    <t>Adjustable Kerf 83AK Closure Side</t>
  </si>
  <si>
    <t>93KERF</t>
  </si>
  <si>
    <t>Adjustable Kerf 93AK Closure Side</t>
  </si>
  <si>
    <t>103KERF</t>
  </si>
  <si>
    <t>Adjustable Kerf 103AK Closure Side</t>
  </si>
  <si>
    <t>22S</t>
  </si>
  <si>
    <t>22S Wall Size Standard Frame</t>
  </si>
  <si>
    <t>FRAME</t>
  </si>
  <si>
    <t>S</t>
  </si>
  <si>
    <t>27S</t>
  </si>
  <si>
    <t>27S Wall Size Standard Frame</t>
  </si>
  <si>
    <t>34S</t>
  </si>
  <si>
    <t>34S Wall Size Standard Frame</t>
  </si>
  <si>
    <t>36S</t>
  </si>
  <si>
    <t>36S Wall Size Standard Frame</t>
  </si>
  <si>
    <t>40S</t>
  </si>
  <si>
    <t>40S Wall Size Standard Frame</t>
  </si>
  <si>
    <t>45S</t>
  </si>
  <si>
    <t>45S Wall Size Standard Frame</t>
  </si>
  <si>
    <t>47S</t>
  </si>
  <si>
    <t>47S Wall Size Standard Frame</t>
  </si>
  <si>
    <t>50S</t>
  </si>
  <si>
    <t>50S Wall Size Standard Frame</t>
  </si>
  <si>
    <t>53S</t>
  </si>
  <si>
    <t>53S Wall Size Standard Frame</t>
  </si>
  <si>
    <t>22C</t>
  </si>
  <si>
    <t>22C Wall Size Standard Frame</t>
  </si>
  <si>
    <t>23C</t>
  </si>
  <si>
    <t>23C Wall Size Standard Frame</t>
  </si>
  <si>
    <t>24C</t>
  </si>
  <si>
    <t>24C Wall Size Standard Frame</t>
  </si>
  <si>
    <t>25C</t>
  </si>
  <si>
    <t>25C Wall Size Standard Frame</t>
  </si>
  <si>
    <t>26C</t>
  </si>
  <si>
    <t>26C Wall Size Standard Frame</t>
  </si>
  <si>
    <t>27C</t>
  </si>
  <si>
    <t>27C Wall Size Standard Frame</t>
  </si>
  <si>
    <t>30C</t>
  </si>
  <si>
    <t>30C Wall Size Standard Frame</t>
  </si>
  <si>
    <t>31C</t>
  </si>
  <si>
    <t>31C Wall Size Standard Frame</t>
  </si>
  <si>
    <t>32C</t>
  </si>
  <si>
    <t>32C Wall Size Standard Frame</t>
  </si>
  <si>
    <t>33C</t>
  </si>
  <si>
    <t>33C Wall Size Standard Frame</t>
  </si>
  <si>
    <t>34C</t>
  </si>
  <si>
    <t>34C Wall Size Standard Frame</t>
  </si>
  <si>
    <t>35C</t>
  </si>
  <si>
    <t>35C Wall Size Standard Frame</t>
  </si>
  <si>
    <t>36C</t>
  </si>
  <si>
    <t>36C Wall Size Standard Frame</t>
  </si>
  <si>
    <t>37C</t>
  </si>
  <si>
    <t>37C Wall Size Standard Frame</t>
  </si>
  <si>
    <t>40C</t>
  </si>
  <si>
    <t>40C Wall Size Standard Frame</t>
  </si>
  <si>
    <t>41C</t>
  </si>
  <si>
    <t>41C Wall Size Standard Frame</t>
  </si>
  <si>
    <t>42C</t>
  </si>
  <si>
    <t>42C Wall Size Standard Frame</t>
  </si>
  <si>
    <t>43C</t>
  </si>
  <si>
    <t>43C Wall Size Standard Frame</t>
  </si>
  <si>
    <t>44C</t>
  </si>
  <si>
    <t>44C Wall Size Standard Frame</t>
  </si>
  <si>
    <t>45C</t>
  </si>
  <si>
    <t>45C Wall Size Standard Frame</t>
  </si>
  <si>
    <t>46C</t>
  </si>
  <si>
    <t>46C Wall Size Standard Frame</t>
  </si>
  <si>
    <t>47C</t>
  </si>
  <si>
    <t>47C Wall Size Standard Frame</t>
  </si>
  <si>
    <t>50C</t>
  </si>
  <si>
    <t>50C Wall Size Standard Frame</t>
  </si>
  <si>
    <t>51C</t>
  </si>
  <si>
    <t>51C Wall Size Standard Frame</t>
  </si>
  <si>
    <t>52C</t>
  </si>
  <si>
    <t>52C Wall Size Standard Frame</t>
  </si>
  <si>
    <t>53C</t>
  </si>
  <si>
    <t>53C Wall Size Standard Frame</t>
  </si>
  <si>
    <t>54C</t>
  </si>
  <si>
    <t>54C Wall Size Standard Frame</t>
  </si>
  <si>
    <t>55C</t>
  </si>
  <si>
    <t>55C Wall Size Standard Frame</t>
  </si>
  <si>
    <t>56C</t>
  </si>
  <si>
    <t>56C Wall Size Standard Frame</t>
  </si>
  <si>
    <t>57C</t>
  </si>
  <si>
    <t>57C Wall Size Standard Frame</t>
  </si>
  <si>
    <t>60C</t>
  </si>
  <si>
    <t>60C Wall Size Standard Frame</t>
  </si>
  <si>
    <t>61C</t>
  </si>
  <si>
    <t>61C Wall Size Standard Frame</t>
  </si>
  <si>
    <t>62C</t>
  </si>
  <si>
    <t>62C Wall Size Standard Frame</t>
  </si>
  <si>
    <t>63C</t>
  </si>
  <si>
    <t>63C Wall Size Standard Frame</t>
  </si>
  <si>
    <t>64C</t>
  </si>
  <si>
    <t>64C Wall Size Standard Frame</t>
  </si>
  <si>
    <t>65C</t>
  </si>
  <si>
    <t>65C Wall Size Standard Frame</t>
  </si>
  <si>
    <t>66C</t>
  </si>
  <si>
    <t>66C Wall Size Standard Frame</t>
  </si>
  <si>
    <t>67C</t>
  </si>
  <si>
    <t>67C Wall Size Standard Frame</t>
  </si>
  <si>
    <t>70C</t>
  </si>
  <si>
    <t>70C Wall Size Standard Frame</t>
  </si>
  <si>
    <t>71C</t>
  </si>
  <si>
    <t>71C Wall Size Standard Frame</t>
  </si>
  <si>
    <t>72C</t>
  </si>
  <si>
    <t>72C Wall Size Standard Frame</t>
  </si>
  <si>
    <t>73C</t>
  </si>
  <si>
    <t>73C Wall Size Standard Frame</t>
  </si>
  <si>
    <t>74C</t>
  </si>
  <si>
    <t>74C Wall Size Standard Frame</t>
  </si>
  <si>
    <t>75C</t>
  </si>
  <si>
    <t>75C Wall Size Standard Frame</t>
  </si>
  <si>
    <t>76C</t>
  </si>
  <si>
    <t>76C Wall Size Standard Frame</t>
  </si>
  <si>
    <t>77C</t>
  </si>
  <si>
    <t>77C Wall Size Standard Frame</t>
  </si>
  <si>
    <t>80C</t>
  </si>
  <si>
    <t>80C Wall Size Standard Frame</t>
  </si>
  <si>
    <t>81C</t>
  </si>
  <si>
    <t>81C Wall Size Standard Frame</t>
  </si>
  <si>
    <t>82C</t>
  </si>
  <si>
    <t>82C Wall Size Standard Frame</t>
  </si>
  <si>
    <t>83C</t>
  </si>
  <si>
    <t>83C Wall Size Standard Frame</t>
  </si>
  <si>
    <t>84C</t>
  </si>
  <si>
    <t>84C Wall Size Standard Frame</t>
  </si>
  <si>
    <t>85C</t>
  </si>
  <si>
    <t>85C Wall Size Standard Frame</t>
  </si>
  <si>
    <t>86C</t>
  </si>
  <si>
    <t>86C Wall Size Standard Frame</t>
  </si>
  <si>
    <t>87C</t>
  </si>
  <si>
    <t>87C Wall Size Standard Frame</t>
  </si>
  <si>
    <t>90C</t>
  </si>
  <si>
    <t>90C Wall Size Standard Frame</t>
  </si>
  <si>
    <t>91C</t>
  </si>
  <si>
    <t>91C Wall Size Standard Frame</t>
  </si>
  <si>
    <t>92C</t>
  </si>
  <si>
    <t>92C Wall Size Standard Frame</t>
  </si>
  <si>
    <t>93C</t>
  </si>
  <si>
    <t>93C Wall Size Standard Frame</t>
  </si>
  <si>
    <t>94C</t>
  </si>
  <si>
    <t>94C Wall Size Standard Frame</t>
  </si>
  <si>
    <t>95C</t>
  </si>
  <si>
    <t>95C Wall Size Standard Frame</t>
  </si>
  <si>
    <t>96C</t>
  </si>
  <si>
    <t>96C Wall Size Standard Frame</t>
  </si>
  <si>
    <t>97C</t>
  </si>
  <si>
    <t>97C Wall Size Standard Frame</t>
  </si>
  <si>
    <t>100C</t>
  </si>
  <si>
    <t>100C Wall Size Standard Frame</t>
  </si>
  <si>
    <t>101C</t>
  </si>
  <si>
    <t>101C Wall Size Standard Frame</t>
  </si>
  <si>
    <t>102C</t>
  </si>
  <si>
    <t>102C Wall Size Standard Frame</t>
  </si>
  <si>
    <t>103C</t>
  </si>
  <si>
    <t>103C Wall Size Standard Frame</t>
  </si>
  <si>
    <t>104C</t>
  </si>
  <si>
    <t>104C Wall Size Standard Frame</t>
  </si>
  <si>
    <t>105C</t>
  </si>
  <si>
    <t>105C Wall Size Standard Frame</t>
  </si>
  <si>
    <t>106C</t>
  </si>
  <si>
    <t>106C Wall Size Standard Frame</t>
  </si>
  <si>
    <t>107C</t>
  </si>
  <si>
    <t>107C Wall Size Standard Frame</t>
  </si>
  <si>
    <t>110C</t>
  </si>
  <si>
    <t>110C Wall Size Standard Frame</t>
  </si>
  <si>
    <t>111C</t>
  </si>
  <si>
    <t>111C Wall Size Standard Frame</t>
  </si>
  <si>
    <t>112C</t>
  </si>
  <si>
    <t>112C Wall Size Standard Frame</t>
  </si>
  <si>
    <t>113C</t>
  </si>
  <si>
    <t>113C Wall Size Standard Frame</t>
  </si>
  <si>
    <t>114C</t>
  </si>
  <si>
    <t>114C Wall Size Standard Frame</t>
  </si>
  <si>
    <t>115C</t>
  </si>
  <si>
    <t>115C Wall Size Standard Frame</t>
  </si>
  <si>
    <t>116C</t>
  </si>
  <si>
    <t>116C Wall Size Standard Frame</t>
  </si>
  <si>
    <t>117C</t>
  </si>
  <si>
    <t>117C Wall Size Standard Frame</t>
  </si>
  <si>
    <t>120C</t>
  </si>
  <si>
    <t>120C Wall Size Standard Frame</t>
  </si>
  <si>
    <t>121C</t>
  </si>
  <si>
    <t>121C Wall Size Standard Frame</t>
  </si>
  <si>
    <t>122C</t>
  </si>
  <si>
    <t>122C Wall Size Standard Frame</t>
  </si>
  <si>
    <t>123C</t>
  </si>
  <si>
    <t>123C Wall Size Standard Frame</t>
  </si>
  <si>
    <t>124C</t>
  </si>
  <si>
    <t>124C Wall Size Standard Frame</t>
  </si>
  <si>
    <t>125C</t>
  </si>
  <si>
    <t>125C Wall Size Standard Frame</t>
  </si>
  <si>
    <t>126C</t>
  </si>
  <si>
    <t>126C Wall Size Standard Frame</t>
  </si>
  <si>
    <t>127C</t>
  </si>
  <si>
    <t>127C Wall Size Standard Frame</t>
  </si>
  <si>
    <t>130C</t>
  </si>
  <si>
    <t>130C Wall Size Standard Frame</t>
  </si>
  <si>
    <t>22E</t>
  </si>
  <si>
    <t>22E Wall Size Elite Finish Frame</t>
  </si>
  <si>
    <t>E</t>
  </si>
  <si>
    <t>23E</t>
  </si>
  <si>
    <t>23E Wall Size Elite Finish Frame</t>
  </si>
  <si>
    <t>24E</t>
  </si>
  <si>
    <t>24E Wall Size Elite Finish Frame</t>
  </si>
  <si>
    <t>25E</t>
  </si>
  <si>
    <t>25E Wall Size Elite Finish Frame</t>
  </si>
  <si>
    <t>26E</t>
  </si>
  <si>
    <t>26E Wall Size Elite Finish Frame</t>
  </si>
  <si>
    <t>27E</t>
  </si>
  <si>
    <t>27E Wall Size Elite Finish Frame</t>
  </si>
  <si>
    <t>30E</t>
  </si>
  <si>
    <t>30E Wall Size Elite Finish Frame</t>
  </si>
  <si>
    <t>31E</t>
  </si>
  <si>
    <t>31E Wall Size Elite Finish Frame</t>
  </si>
  <si>
    <t>32E</t>
  </si>
  <si>
    <t>32E Wall Size Elite Finish Frame</t>
  </si>
  <si>
    <t>33E</t>
  </si>
  <si>
    <t>33E Wall Size Elite Finish Frame</t>
  </si>
  <si>
    <t>34E</t>
  </si>
  <si>
    <t>34E Wall Size Elite Finish Frame</t>
  </si>
  <si>
    <t>35E</t>
  </si>
  <si>
    <t>35E Wall Size Elite Finish Frame</t>
  </si>
  <si>
    <t>36E</t>
  </si>
  <si>
    <t>36E Wall Size Elite Finish Frame</t>
  </si>
  <si>
    <t>37E</t>
  </si>
  <si>
    <t>37E Wall Size Elite Finish Frame</t>
  </si>
  <si>
    <t>40E</t>
  </si>
  <si>
    <t>40E Wall Size Elite Finish Frame</t>
  </si>
  <si>
    <t>41E</t>
  </si>
  <si>
    <t>41E Wall Size Elite Finish Frame</t>
  </si>
  <si>
    <t>42E</t>
  </si>
  <si>
    <t>42E Wall Size Elite Finish Frame</t>
  </si>
  <si>
    <t>43E</t>
  </si>
  <si>
    <t>43E Wall Size Elite Finish Frame</t>
  </si>
  <si>
    <t>44E</t>
  </si>
  <si>
    <t>44E Wall Size Elite Finish Frame</t>
  </si>
  <si>
    <t>45E</t>
  </si>
  <si>
    <t>45E Wall Size Elite Finish Frame</t>
  </si>
  <si>
    <t>46E</t>
  </si>
  <si>
    <t>46E Wall Size Elite Finish Frame</t>
  </si>
  <si>
    <t>47E</t>
  </si>
  <si>
    <t>47E Wall Size Elite Finish Frame</t>
  </si>
  <si>
    <t>50E</t>
  </si>
  <si>
    <t>50E Wall Size Elite Finish Frame</t>
  </si>
  <si>
    <t>51E</t>
  </si>
  <si>
    <t>51E Wall Size Elite Finish Frame</t>
  </si>
  <si>
    <t>52E</t>
  </si>
  <si>
    <t>52E Wall Size Elite Finish Frame</t>
  </si>
  <si>
    <t>53E</t>
  </si>
  <si>
    <t>53E Wall Size Elite Finish Frame</t>
  </si>
  <si>
    <t>54E</t>
  </si>
  <si>
    <t>54E Wall Size Elite Finish Frame</t>
  </si>
  <si>
    <t>55E</t>
  </si>
  <si>
    <t>55E Wall Size Elite Finish Frame</t>
  </si>
  <si>
    <t>56E</t>
  </si>
  <si>
    <t>56E Wall Size Elite Finish Frame</t>
  </si>
  <si>
    <t>57E</t>
  </si>
  <si>
    <t>57E Wall Size Elite Finish Frame</t>
  </si>
  <si>
    <t>60E</t>
  </si>
  <si>
    <t>60E Wall Size Elite Finish Frame</t>
  </si>
  <si>
    <t>61E</t>
  </si>
  <si>
    <t>61E Wall Size Elite Finish Frame</t>
  </si>
  <si>
    <t>62E</t>
  </si>
  <si>
    <t>62E Wall Size Elite Finish Frame</t>
  </si>
  <si>
    <t>63E</t>
  </si>
  <si>
    <t>63E Wall Size Elite Finish Frame</t>
  </si>
  <si>
    <t>64E</t>
  </si>
  <si>
    <t>64E Wall Size Elite Finish Frame</t>
  </si>
  <si>
    <t>65E</t>
  </si>
  <si>
    <t>65E Wall Size Elite Finish Frame</t>
  </si>
  <si>
    <t>66E</t>
  </si>
  <si>
    <t>66E Wall Size Elite Finish Frame</t>
  </si>
  <si>
    <t>67E</t>
  </si>
  <si>
    <t>67E Wall Size Elite Finish Frame</t>
  </si>
  <si>
    <t>70E</t>
  </si>
  <si>
    <t>70E Wall Size Elite Finish Frame</t>
  </si>
  <si>
    <t>71E</t>
  </si>
  <si>
    <t>71E Wall Size Elite Finish Frame</t>
  </si>
  <si>
    <t>72E</t>
  </si>
  <si>
    <t>72E Wall Size Elite Finish Frame</t>
  </si>
  <si>
    <t>73E</t>
  </si>
  <si>
    <t>73E Wall Size Elite Finish Frame</t>
  </si>
  <si>
    <t>74E</t>
  </si>
  <si>
    <t>74E Wall Size Elite Finish Frame</t>
  </si>
  <si>
    <t>75E</t>
  </si>
  <si>
    <t>75E Wall Size Elite Finish Frame</t>
  </si>
  <si>
    <t>76E</t>
  </si>
  <si>
    <t>76E Wall Size Elite Finish Frame</t>
  </si>
  <si>
    <t>77E</t>
  </si>
  <si>
    <t>77E Wall Size Elite Finish Frame</t>
  </si>
  <si>
    <t>80E</t>
  </si>
  <si>
    <t>80E Wall Size Elite Finish Frame</t>
  </si>
  <si>
    <t>81E</t>
  </si>
  <si>
    <t>81E Wall Size Elite Finish Frame</t>
  </si>
  <si>
    <t>82E</t>
  </si>
  <si>
    <t>82E Wall Size Elite Finish Frame</t>
  </si>
  <si>
    <t>83E</t>
  </si>
  <si>
    <t>83E Wall Size Elite Finish Frame</t>
  </si>
  <si>
    <t>84E</t>
  </si>
  <si>
    <t>84E Wall Size Elite Finish Frame</t>
  </si>
  <si>
    <t>85E</t>
  </si>
  <si>
    <t>85E Wall Size Elite Finish Frame</t>
  </si>
  <si>
    <t>86E</t>
  </si>
  <si>
    <t>86E Wall Size Elite Finish Frame</t>
  </si>
  <si>
    <t>87E</t>
  </si>
  <si>
    <t>87E Wall Size Elite Finish Frame</t>
  </si>
  <si>
    <t>90E</t>
  </si>
  <si>
    <t>90E Wall Size Elite Finish Frame</t>
  </si>
  <si>
    <t>91E</t>
  </si>
  <si>
    <t>91E Wall Size Elite Finish Frame</t>
  </si>
  <si>
    <t>92E</t>
  </si>
  <si>
    <t>92E Wall Size Elite Finish Frame</t>
  </si>
  <si>
    <t>93E</t>
  </si>
  <si>
    <t>93E Wall Size Elite Finish Frame</t>
  </si>
  <si>
    <t>94E</t>
  </si>
  <si>
    <t>94E Wall Size Elite Finish Frame</t>
  </si>
  <si>
    <t>95E</t>
  </si>
  <si>
    <t>95E Wall Size Elite Finish Frame</t>
  </si>
  <si>
    <t>96E</t>
  </si>
  <si>
    <t>96E Wall Size Elite Finish Frame</t>
  </si>
  <si>
    <t>97E</t>
  </si>
  <si>
    <t>97E Wall Size Elite Finish Frame</t>
  </si>
  <si>
    <t>100E</t>
  </si>
  <si>
    <t>100E Wall Size Elite Finish Frame</t>
  </si>
  <si>
    <t>101E</t>
  </si>
  <si>
    <t>101E Wall Size Elite Finish Frame</t>
  </si>
  <si>
    <t>102E</t>
  </si>
  <si>
    <t>102E Wall Size Elite Finish Frame</t>
  </si>
  <si>
    <t>103E</t>
  </si>
  <si>
    <t>103E Wall Size Elite Finish Frame</t>
  </si>
  <si>
    <t>104E</t>
  </si>
  <si>
    <t>104E Wall Size Elite Finish Frame</t>
  </si>
  <si>
    <t>105E</t>
  </si>
  <si>
    <t>105E Wall Size Elite Finish Frame</t>
  </si>
  <si>
    <t>106E</t>
  </si>
  <si>
    <t>106E Wall Size Elite Finish Frame</t>
  </si>
  <si>
    <t>107E</t>
  </si>
  <si>
    <t>107E Wall Size Elite Finish Frame</t>
  </si>
  <si>
    <t>110E</t>
  </si>
  <si>
    <t>110E Wall Size Elite Finish Frame</t>
  </si>
  <si>
    <t>111E</t>
  </si>
  <si>
    <t>111E Wall Size Elite Finish Frame</t>
  </si>
  <si>
    <t>112E</t>
  </si>
  <si>
    <t>112E Wall Size Elite Finish Frame</t>
  </si>
  <si>
    <t>113E</t>
  </si>
  <si>
    <t>113E Wall Size Elite Finish Frame</t>
  </si>
  <si>
    <t>114E</t>
  </si>
  <si>
    <t>114E Wall Size Elite Finish Frame</t>
  </si>
  <si>
    <t>115E</t>
  </si>
  <si>
    <t>115E Wall Size Elite Finish Frame</t>
  </si>
  <si>
    <t>116E</t>
  </si>
  <si>
    <t>116E Wall Size Elite Finish Frame</t>
  </si>
  <si>
    <t>117E</t>
  </si>
  <si>
    <t>117E Wall Size Elite Finish Frame</t>
  </si>
  <si>
    <t>120E</t>
  </si>
  <si>
    <t>120E Wall Size Elite Finish Frame</t>
  </si>
  <si>
    <t>121E</t>
  </si>
  <si>
    <t>121E Wall Size Elite Finish Frame</t>
  </si>
  <si>
    <t>122E</t>
  </si>
  <si>
    <t>122E Wall Size Elite Finish Frame</t>
  </si>
  <si>
    <t>123E</t>
  </si>
  <si>
    <t>123E Wall Size Elite Finish Frame</t>
  </si>
  <si>
    <t>124E</t>
  </si>
  <si>
    <t>124E Wall Size Elite Finish Frame</t>
  </si>
  <si>
    <t>125E</t>
  </si>
  <si>
    <t>125E Wall Size Elite Finish Frame</t>
  </si>
  <si>
    <t>126E</t>
  </si>
  <si>
    <t>126E Wall Size Elite Finish Frame</t>
  </si>
  <si>
    <t>127E</t>
  </si>
  <si>
    <t>127E Wall Size Elite Finish Frame</t>
  </si>
  <si>
    <t>130E</t>
  </si>
  <si>
    <t>130E Wall Size Elite Finish Frame</t>
  </si>
  <si>
    <t>40CK</t>
  </si>
  <si>
    <t>40CK Wall Size Fixed Throat Kerf Frame</t>
  </si>
  <si>
    <t>CK</t>
  </si>
  <si>
    <t>41CK</t>
  </si>
  <si>
    <t>41CK Wall Size Fixed Throat Kerf Frame</t>
  </si>
  <si>
    <t>42CK</t>
  </si>
  <si>
    <t>42CK Wall Size Fixed Throat Kerf Frame</t>
  </si>
  <si>
    <t>43CK</t>
  </si>
  <si>
    <t>43CK Wall Size Fixed Throat Kerf Frame</t>
  </si>
  <si>
    <t>44CK</t>
  </si>
  <si>
    <t>44CK Wall Size Fixed Throat Kerf Frame</t>
  </si>
  <si>
    <t>45CK</t>
  </si>
  <si>
    <t>45CK Wall Size Fixed Throat Kerf Frame</t>
  </si>
  <si>
    <t>46CK</t>
  </si>
  <si>
    <t>46CK Wall Size Fixed Throat Kerf Frame</t>
  </si>
  <si>
    <t>47CK</t>
  </si>
  <si>
    <t>47CK Wall Size Fixed Throat Kerf Frame</t>
  </si>
  <si>
    <t>50CK</t>
  </si>
  <si>
    <t>50CK Wall Size Fixed Throat Kerf Frame</t>
  </si>
  <si>
    <t>51CK</t>
  </si>
  <si>
    <t>51CK Wall Size Fixed Throat Kerf Frame</t>
  </si>
  <si>
    <t>52CK</t>
  </si>
  <si>
    <t>52CK Wall Size Fixed Throat Kerf Frame</t>
  </si>
  <si>
    <t>53CK</t>
  </si>
  <si>
    <t>53CK Wall Size Fixed Throat Kerf Frame</t>
  </si>
  <si>
    <t>54CK</t>
  </si>
  <si>
    <t>54CK Wall Size Fixed Throat Kerf Frame</t>
  </si>
  <si>
    <t>55CK</t>
  </si>
  <si>
    <t>55CK Wall Size Fixed Throat Kerf Frame</t>
  </si>
  <si>
    <t>56CK</t>
  </si>
  <si>
    <t>56CK Wall Size Fixed Throat Kerf Frame</t>
  </si>
  <si>
    <t>57CK</t>
  </si>
  <si>
    <t>57CK Wall Size Fixed Throat Kerf Frame</t>
  </si>
  <si>
    <t>60CK</t>
  </si>
  <si>
    <t>60CK Wall Size Fixed Throat Kerf Frame</t>
  </si>
  <si>
    <t>61CK</t>
  </si>
  <si>
    <t>61CK Wall Size Fixed Throat Kerf Frame</t>
  </si>
  <si>
    <t>62CK</t>
  </si>
  <si>
    <t>62CK Wall Size Fixed Throat Kerf Frame</t>
  </si>
  <si>
    <t>63CK</t>
  </si>
  <si>
    <t>63CK Wall Size Fixed Throat Kerf Frame</t>
  </si>
  <si>
    <t>64CK</t>
  </si>
  <si>
    <t>64CK Wall Size Fixed Throat Kerf Frame</t>
  </si>
  <si>
    <t>65CK</t>
  </si>
  <si>
    <t>65CK Wall Size Fixed Throat Kerf Frame</t>
  </si>
  <si>
    <t>66CK</t>
  </si>
  <si>
    <t>66CK Wall Size Fixed Throat Kerf Frame</t>
  </si>
  <si>
    <t>67CK</t>
  </si>
  <si>
    <t>67CK Wall Size Fixed Throat Kerf Frame</t>
  </si>
  <si>
    <t>70CK</t>
  </si>
  <si>
    <t>70CK Wall Size Fixed Throat Kerf Frame</t>
  </si>
  <si>
    <t>71CK</t>
  </si>
  <si>
    <t>71CK Wall Size Fixed Throat Kerf Frame</t>
  </si>
  <si>
    <t>72CK</t>
  </si>
  <si>
    <t>72CK Wall Size Fixed Throat Kerf Frame</t>
  </si>
  <si>
    <t>73CK</t>
  </si>
  <si>
    <t>73CK Wall Size Fixed Throat Kerf Frame</t>
  </si>
  <si>
    <t>74CK</t>
  </si>
  <si>
    <t>74CK Wall Size Fixed Throat Kerf Frame</t>
  </si>
  <si>
    <t>75CK</t>
  </si>
  <si>
    <t>75CK Wall Size Fixed Throat Kerf Frame</t>
  </si>
  <si>
    <t>76CK</t>
  </si>
  <si>
    <t>76CK Wall Size Fixed Throat Kerf Frame</t>
  </si>
  <si>
    <t>77CK</t>
  </si>
  <si>
    <t>77CK Wall Size Fixed Throat Kerf Frame</t>
  </si>
  <si>
    <t>80CK</t>
  </si>
  <si>
    <t>80CK Wall Size Fixed Throat Kerf Frame</t>
  </si>
  <si>
    <t>Series</t>
  </si>
  <si>
    <t>Quantity</t>
  </si>
  <si>
    <t>Feet</t>
  </si>
  <si>
    <t>Inches</t>
  </si>
  <si>
    <t>Casing</t>
  </si>
  <si>
    <t>Inside</t>
  </si>
  <si>
    <t>Outside</t>
  </si>
  <si>
    <t>Frame Type</t>
  </si>
  <si>
    <t>Depth</t>
  </si>
  <si>
    <t>DE</t>
  </si>
  <si>
    <t>D</t>
  </si>
  <si>
    <t>Jamb</t>
  </si>
  <si>
    <t>Header</t>
  </si>
  <si>
    <t>22</t>
  </si>
  <si>
    <t>27</t>
  </si>
  <si>
    <t>34</t>
  </si>
  <si>
    <t>36</t>
  </si>
  <si>
    <t>40</t>
  </si>
  <si>
    <t>45</t>
  </si>
  <si>
    <t>47</t>
  </si>
  <si>
    <t>50</t>
  </si>
  <si>
    <t>53</t>
  </si>
  <si>
    <t>P</t>
  </si>
  <si>
    <t>Lineal Inches</t>
  </si>
  <si>
    <t>Csg.</t>
  </si>
  <si>
    <t>Wood</t>
  </si>
  <si>
    <t>Mullion</t>
  </si>
  <si>
    <t>Glass Stop</t>
  </si>
  <si>
    <t>Strike Pkg.</t>
  </si>
  <si>
    <t xml:space="preserve">H Carton </t>
  </si>
  <si>
    <t>J Carton</t>
  </si>
  <si>
    <t>TA-15N</t>
  </si>
  <si>
    <t>FRAME WEIGHT CALCULATOR</t>
  </si>
  <si>
    <t>S Lineal Jamb</t>
  </si>
  <si>
    <t>C Lineal Jamb</t>
  </si>
  <si>
    <t>Jamb set</t>
  </si>
  <si>
    <t>`</t>
  </si>
  <si>
    <t>Unit Total (lbs.)</t>
  </si>
  <si>
    <t>Extended Total (lbs.)</t>
  </si>
  <si>
    <t>Pallet Type</t>
  </si>
  <si>
    <t>Weight</t>
  </si>
  <si>
    <t>8'0" Jamb</t>
  </si>
  <si>
    <t>10'0" Jamb</t>
  </si>
  <si>
    <t>Wall &lt; 5 1/2"</t>
  </si>
  <si>
    <t>Cartons per Pallet</t>
  </si>
  <si>
    <t>PALLET WEIGHT</t>
  </si>
  <si>
    <t>3'0" Header</t>
  </si>
  <si>
    <t>Wall ≥ 5 1/2"</t>
  </si>
  <si>
    <t>4'0" Header</t>
  </si>
  <si>
    <t>6'8/7'0" Jamb</t>
  </si>
</sst>
</file>

<file path=xl/styles.xml><?xml version="1.0" encoding="utf-8"?>
<styleSheet xmlns="http://schemas.openxmlformats.org/spreadsheetml/2006/main">
  <numFmts count="4">
    <numFmt numFmtId="164" formatCode="#0.00"/>
    <numFmt numFmtId="165" formatCode="0.0000"/>
    <numFmt numFmtId="166" formatCode="0.000000"/>
    <numFmt numFmtId="167" formatCode="0.0"/>
  </numFmts>
  <fonts count="14"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6"/>
      <color rgb="FF0070C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EB9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13">
    <border>
      <left/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8" fillId="4" borderId="0" applyNumberFormat="0" applyBorder="0" applyAlignment="0" applyProtection="0"/>
    <xf numFmtId="0" fontId="2" fillId="5" borderId="0" applyNumberFormat="0" applyBorder="0" applyAlignment="0" applyProtection="0"/>
    <xf numFmtId="0" fontId="9" fillId="6" borderId="0" applyNumberFormat="0" applyBorder="0" applyAlignment="0" applyProtection="0"/>
  </cellStyleXfs>
  <cellXfs count="75">
    <xf numFmtId="0" fontId="0" fillId="0" borderId="0" xfId="0"/>
    <xf numFmtId="49" fontId="0" fillId="0" borderId="0" xfId="0" applyNumberFormat="1" applyAlignment="1">
      <alignment horizontal="left" vertical="top"/>
    </xf>
    <xf numFmtId="164" fontId="0" fillId="0" borderId="0" xfId="0" applyNumberFormat="1" applyAlignment="1">
      <alignment vertical="top"/>
    </xf>
    <xf numFmtId="49" fontId="3" fillId="0" borderId="0" xfId="0" applyNumberFormat="1" applyFont="1" applyAlignment="1">
      <alignment horizontal="center" vertical="top"/>
    </xf>
    <xf numFmtId="164" fontId="3" fillId="0" borderId="0" xfId="0" applyNumberFormat="1" applyFont="1" applyAlignment="1">
      <alignment horizontal="center" vertical="top"/>
    </xf>
    <xf numFmtId="165" fontId="3" fillId="0" borderId="0" xfId="0" applyNumberFormat="1" applyFont="1" applyAlignment="1">
      <alignment horizontal="center" vertical="top"/>
    </xf>
    <xf numFmtId="165" fontId="0" fillId="0" borderId="0" xfId="0" applyNumberFormat="1" applyAlignment="1">
      <alignment vertical="top"/>
    </xf>
    <xf numFmtId="12" fontId="0" fillId="0" borderId="0" xfId="0" applyNumberFormat="1" applyAlignment="1">
      <alignment vertical="top"/>
    </xf>
    <xf numFmtId="1" fontId="0" fillId="0" borderId="0" xfId="0" applyNumberFormat="1" applyAlignment="1">
      <alignment vertical="top"/>
    </xf>
    <xf numFmtId="0" fontId="0" fillId="0" borderId="0" xfId="0" applyAlignment="1">
      <alignment horizontal="center"/>
    </xf>
    <xf numFmtId="166" fontId="0" fillId="0" borderId="0" xfId="0" applyNumberFormat="1"/>
    <xf numFmtId="166" fontId="0" fillId="0" borderId="0" xfId="0" applyNumberFormat="1" applyAlignment="1">
      <alignment vertical="top"/>
    </xf>
    <xf numFmtId="165" fontId="0" fillId="0" borderId="0" xfId="0" applyNumberFormat="1"/>
    <xf numFmtId="0" fontId="3" fillId="0" borderId="0" xfId="0" applyFont="1" applyAlignment="1">
      <alignment horizontal="center"/>
    </xf>
    <xf numFmtId="0" fontId="0" fillId="2" borderId="0" xfId="0" applyFill="1"/>
    <xf numFmtId="0" fontId="3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right"/>
    </xf>
    <xf numFmtId="0" fontId="0" fillId="2" borderId="0" xfId="0" applyFill="1" applyBorder="1" applyProtection="1">
      <protection locked="0"/>
    </xf>
    <xf numFmtId="49" fontId="4" fillId="2" borderId="0" xfId="0" applyNumberFormat="1" applyFont="1" applyFill="1" applyBorder="1" applyAlignment="1">
      <alignment horizontal="center" vertical="top"/>
    </xf>
    <xf numFmtId="13" fontId="3" fillId="2" borderId="0" xfId="0" applyNumberFormat="1" applyFont="1" applyFill="1" applyBorder="1" applyAlignment="1">
      <alignment horizontal="center"/>
    </xf>
    <xf numFmtId="0" fontId="6" fillId="2" borderId="0" xfId="0" applyFont="1" applyFill="1" applyBorder="1" applyAlignment="1" applyProtection="1">
      <alignment horizontal="center"/>
      <protection locked="0"/>
    </xf>
    <xf numFmtId="0" fontId="3" fillId="2" borderId="0" xfId="0" applyFont="1" applyFill="1" applyBorder="1" applyAlignment="1">
      <alignment horizontal="center"/>
    </xf>
    <xf numFmtId="166" fontId="0" fillId="2" borderId="0" xfId="0" applyNumberFormat="1" applyFill="1"/>
    <xf numFmtId="167" fontId="4" fillId="2" borderId="0" xfId="0" applyNumberFormat="1" applyFont="1" applyFill="1" applyBorder="1" applyAlignment="1">
      <alignment horizontal="center"/>
    </xf>
    <xf numFmtId="1" fontId="4" fillId="2" borderId="0" xfId="0" applyNumberFormat="1" applyFont="1" applyFill="1" applyBorder="1" applyAlignment="1">
      <alignment horizontal="center"/>
    </xf>
    <xf numFmtId="0" fontId="0" fillId="0" borderId="1" xfId="0" applyBorder="1"/>
    <xf numFmtId="49" fontId="2" fillId="5" borderId="4" xfId="2" applyNumberFormat="1" applyBorder="1" applyAlignment="1">
      <alignment horizontal="center" vertical="top"/>
    </xf>
    <xf numFmtId="0" fontId="0" fillId="0" borderId="4" xfId="0" applyBorder="1"/>
    <xf numFmtId="166" fontId="0" fillId="0" borderId="4" xfId="0" applyNumberFormat="1" applyBorder="1"/>
    <xf numFmtId="0" fontId="5" fillId="0" borderId="4" xfId="0" applyFont="1" applyBorder="1" applyAlignment="1" applyProtection="1">
      <alignment horizontal="center"/>
      <protection locked="0"/>
    </xf>
    <xf numFmtId="0" fontId="0" fillId="2" borderId="2" xfId="0" applyFill="1" applyBorder="1"/>
    <xf numFmtId="0" fontId="0" fillId="2" borderId="3" xfId="0" applyFill="1" applyBorder="1"/>
    <xf numFmtId="0" fontId="0" fillId="0" borderId="4" xfId="0" applyBorder="1" applyAlignment="1">
      <alignment horizontal="center"/>
    </xf>
    <xf numFmtId="0" fontId="0" fillId="0" borderId="5" xfId="0" applyBorder="1"/>
    <xf numFmtId="167" fontId="8" fillId="4" borderId="4" xfId="1" applyNumberFormat="1" applyBorder="1" applyAlignment="1">
      <alignment horizontal="center"/>
    </xf>
    <xf numFmtId="0" fontId="8" fillId="4" borderId="4" xfId="1" applyBorder="1" applyAlignment="1">
      <alignment horizontal="center"/>
    </xf>
    <xf numFmtId="0" fontId="8" fillId="4" borderId="6" xfId="1" applyBorder="1" applyAlignment="1">
      <alignment horizontal="center"/>
    </xf>
    <xf numFmtId="0" fontId="0" fillId="2" borderId="0" xfId="0" applyFill="1" applyBorder="1"/>
    <xf numFmtId="0" fontId="0" fillId="2" borderId="0" xfId="0" applyFill="1" applyBorder="1" applyAlignment="1">
      <alignment horizontal="center"/>
    </xf>
    <xf numFmtId="0" fontId="0" fillId="0" borderId="7" xfId="0" applyBorder="1"/>
    <xf numFmtId="0" fontId="0" fillId="3" borderId="4" xfId="0" applyFont="1" applyFill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10" fillId="6" borderId="4" xfId="3" applyFont="1" applyBorder="1"/>
    <xf numFmtId="0" fontId="10" fillId="6" borderId="4" xfId="3" applyFont="1" applyBorder="1" applyAlignment="1">
      <alignment horizontal="center" vertical="center" wrapText="1"/>
    </xf>
    <xf numFmtId="0" fontId="10" fillId="6" borderId="4" xfId="3" applyFont="1" applyBorder="1" applyAlignment="1">
      <alignment horizontal="center" vertical="center"/>
    </xf>
    <xf numFmtId="0" fontId="2" fillId="3" borderId="4" xfId="2" applyFill="1" applyBorder="1" applyAlignment="1">
      <alignment horizontal="center"/>
    </xf>
    <xf numFmtId="13" fontId="2" fillId="3" borderId="4" xfId="2" applyNumberFormat="1" applyFill="1" applyBorder="1" applyAlignment="1">
      <alignment horizontal="center"/>
    </xf>
    <xf numFmtId="0" fontId="10" fillId="6" borderId="6" xfId="3" applyFont="1" applyBorder="1" applyAlignment="1">
      <alignment horizontal="center" vertical="center" wrapText="1"/>
    </xf>
    <xf numFmtId="0" fontId="10" fillId="6" borderId="9" xfId="3" applyFont="1" applyBorder="1" applyAlignment="1">
      <alignment horizontal="center" vertical="center" wrapText="1"/>
    </xf>
    <xf numFmtId="0" fontId="10" fillId="6" borderId="10" xfId="3" applyFont="1" applyBorder="1" applyAlignment="1">
      <alignment horizontal="center" vertical="center" wrapText="1"/>
    </xf>
    <xf numFmtId="0" fontId="10" fillId="6" borderId="4" xfId="3" applyFont="1" applyBorder="1" applyAlignment="1">
      <alignment horizontal="center" vertical="center" wrapText="1"/>
    </xf>
    <xf numFmtId="0" fontId="7" fillId="2" borderId="0" xfId="0" applyFont="1" applyFill="1" applyAlignment="1">
      <alignment horizontal="center"/>
    </xf>
    <xf numFmtId="0" fontId="2" fillId="5" borderId="4" xfId="2" applyBorder="1" applyAlignment="1">
      <alignment horizontal="center"/>
    </xf>
    <xf numFmtId="0" fontId="10" fillId="6" borderId="4" xfId="3" applyFont="1" applyBorder="1" applyAlignment="1">
      <alignment wrapText="1"/>
    </xf>
    <xf numFmtId="0" fontId="0" fillId="2" borderId="0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49" fontId="2" fillId="5" borderId="4" xfId="2" applyNumberFormat="1" applyBorder="1" applyAlignment="1">
      <alignment horizontal="center" vertical="top"/>
    </xf>
    <xf numFmtId="0" fontId="11" fillId="2" borderId="0" xfId="0" applyFont="1" applyFill="1" applyBorder="1" applyAlignment="1">
      <alignment horizontal="center"/>
    </xf>
    <xf numFmtId="0" fontId="10" fillId="8" borderId="4" xfId="0" applyFont="1" applyFill="1" applyBorder="1" applyAlignment="1">
      <alignment horizontal="center"/>
    </xf>
    <xf numFmtId="0" fontId="10" fillId="8" borderId="4" xfId="0" applyFont="1" applyFill="1" applyBorder="1" applyAlignment="1">
      <alignment horizontal="center"/>
    </xf>
    <xf numFmtId="0" fontId="9" fillId="8" borderId="4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 vertical="top"/>
    </xf>
    <xf numFmtId="0" fontId="7" fillId="2" borderId="0" xfId="0" applyFont="1" applyFill="1" applyBorder="1" applyAlignment="1">
      <alignment vertical="top"/>
    </xf>
    <xf numFmtId="0" fontId="0" fillId="0" borderId="4" xfId="0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horizontal="center"/>
      <protection locked="0"/>
    </xf>
    <xf numFmtId="0" fontId="1" fillId="7" borderId="11" xfId="0" applyFont="1" applyFill="1" applyBorder="1" applyAlignment="1">
      <alignment horizontal="center"/>
    </xf>
    <xf numFmtId="0" fontId="1" fillId="7" borderId="12" xfId="0" applyFont="1" applyFill="1" applyBorder="1" applyAlignment="1">
      <alignment horizontal="center"/>
    </xf>
    <xf numFmtId="0" fontId="12" fillId="2" borderId="4" xfId="0" applyFont="1" applyFill="1" applyBorder="1" applyAlignment="1">
      <alignment horizontal="center"/>
    </xf>
    <xf numFmtId="0" fontId="13" fillId="2" borderId="11" xfId="0" applyFont="1" applyFill="1" applyBorder="1" applyAlignment="1">
      <alignment horizontal="center"/>
    </xf>
    <xf numFmtId="0" fontId="13" fillId="2" borderId="12" xfId="0" applyFont="1" applyFill="1" applyBorder="1" applyAlignment="1">
      <alignment horizontal="center"/>
    </xf>
    <xf numFmtId="0" fontId="13" fillId="2" borderId="11" xfId="0" applyFont="1" applyFill="1" applyBorder="1" applyAlignment="1">
      <alignment horizontal="center"/>
    </xf>
    <xf numFmtId="0" fontId="13" fillId="2" borderId="12" xfId="0" applyFont="1" applyFill="1" applyBorder="1" applyAlignment="1">
      <alignment horizontal="center"/>
    </xf>
  </cellXfs>
  <cellStyles count="4">
    <cellStyle name="20% - Accent1" xfId="2" builtinId="30"/>
    <cellStyle name="60% - Accent1" xfId="3" builtinId="32"/>
    <cellStyle name="Neutral" xfId="1" builtinId="2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38101</xdr:rowOff>
    </xdr:from>
    <xdr:to>
      <xdr:col>3</xdr:col>
      <xdr:colOff>180976</xdr:colOff>
      <xdr:row>2</xdr:row>
      <xdr:rowOff>106038</xdr:rowOff>
    </xdr:to>
    <xdr:pic>
      <xdr:nvPicPr>
        <xdr:cNvPr id="2" name="Picture 1" descr="timelylogo_01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" y="38101"/>
          <a:ext cx="1828800" cy="4965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3" tint="0.59999389629810485"/>
  </sheetPr>
  <dimension ref="A1:AZ101"/>
  <sheetViews>
    <sheetView tabSelected="1" workbookViewId="0">
      <selection activeCell="R24" sqref="R24"/>
    </sheetView>
  </sheetViews>
  <sheetFormatPr defaultRowHeight="12.75"/>
  <cols>
    <col min="1" max="1" width="9.140625" customWidth="1"/>
    <col min="2" max="2" width="9.42578125" customWidth="1"/>
    <col min="3" max="3" width="6.140625" customWidth="1"/>
    <col min="4" max="4" width="9.140625" style="13"/>
    <col min="5" max="5" width="6.140625" style="9" customWidth="1"/>
    <col min="6" max="6" width="6.42578125" style="9" customWidth="1"/>
    <col min="7" max="7" width="6.85546875" style="9" customWidth="1"/>
    <col min="8" max="8" width="6.42578125" style="9" customWidth="1"/>
    <col min="9" max="9" width="7.5703125" style="9" customWidth="1"/>
    <col min="10" max="10" width="8.28515625" style="9" customWidth="1"/>
    <col min="11" max="11" width="6" hidden="1" customWidth="1"/>
    <col min="12" max="12" width="5.5703125" hidden="1" customWidth="1"/>
    <col min="13" max="13" width="6.140625" hidden="1" customWidth="1"/>
    <col min="14" max="14" width="9.140625" hidden="1" customWidth="1"/>
    <col min="15" max="15" width="8.7109375" hidden="1" customWidth="1"/>
    <col min="16" max="16" width="9.5703125" hidden="1" customWidth="1"/>
    <col min="17" max="17" width="7.28515625" hidden="1" customWidth="1"/>
    <col min="18" max="18" width="9" customWidth="1"/>
    <col min="19" max="19" width="9.140625" style="9" customWidth="1"/>
  </cols>
  <sheetData>
    <row r="1" spans="1:51">
      <c r="A1" s="14"/>
      <c r="B1" s="14"/>
      <c r="C1" s="14"/>
      <c r="D1" s="15"/>
      <c r="E1" s="16"/>
      <c r="F1" s="16"/>
      <c r="G1" s="16"/>
      <c r="H1" s="16"/>
      <c r="I1" s="16"/>
      <c r="J1" s="16"/>
      <c r="K1" s="14"/>
      <c r="L1" s="14"/>
      <c r="M1" s="14"/>
      <c r="N1" s="14"/>
      <c r="O1" s="14"/>
      <c r="P1" s="14"/>
      <c r="Q1" s="14"/>
      <c r="R1" s="14"/>
      <c r="S1" s="16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</row>
    <row r="2" spans="1:51" ht="21">
      <c r="A2" s="14"/>
      <c r="B2" s="52" t="s">
        <v>516</v>
      </c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</row>
    <row r="3" spans="1:51">
      <c r="A3" s="14"/>
      <c r="B3" s="14"/>
      <c r="C3" s="14"/>
      <c r="D3" s="15"/>
      <c r="E3" s="16"/>
      <c r="F3" s="16"/>
      <c r="G3" s="16"/>
      <c r="H3" s="16"/>
      <c r="I3" s="16"/>
      <c r="J3" s="16"/>
      <c r="K3" s="14"/>
      <c r="L3" s="14"/>
      <c r="M3" s="14"/>
      <c r="N3" s="14"/>
      <c r="O3" s="14"/>
      <c r="P3" s="14"/>
      <c r="Q3" s="14"/>
      <c r="R3" s="14"/>
      <c r="S3" s="16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</row>
    <row r="4" spans="1:51" ht="15">
      <c r="A4" s="14"/>
      <c r="B4" s="51" t="s">
        <v>485</v>
      </c>
      <c r="C4" s="51" t="s">
        <v>491</v>
      </c>
      <c r="D4" s="51"/>
      <c r="E4" s="51" t="s">
        <v>496</v>
      </c>
      <c r="F4" s="51"/>
      <c r="G4" s="51" t="s">
        <v>519</v>
      </c>
      <c r="H4" s="51"/>
      <c r="I4" s="51" t="s">
        <v>488</v>
      </c>
      <c r="J4" s="51"/>
      <c r="K4" s="51" t="s">
        <v>507</v>
      </c>
      <c r="L4" s="51"/>
      <c r="M4" s="54"/>
      <c r="N4" s="43"/>
      <c r="O4" s="43"/>
      <c r="P4" s="43"/>
      <c r="Q4" s="43"/>
      <c r="R4" s="48" t="s">
        <v>521</v>
      </c>
      <c r="S4" s="51" t="s">
        <v>522</v>
      </c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</row>
    <row r="5" spans="1:51" ht="15">
      <c r="A5" s="14"/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4"/>
      <c r="N5" s="43"/>
      <c r="O5" s="43"/>
      <c r="P5" s="43"/>
      <c r="Q5" s="43"/>
      <c r="R5" s="49"/>
      <c r="S5" s="51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</row>
    <row r="6" spans="1:51" ht="25.5" customHeight="1">
      <c r="A6" s="14"/>
      <c r="B6" s="51"/>
      <c r="C6" s="44" t="s">
        <v>484</v>
      </c>
      <c r="D6" s="45" t="s">
        <v>492</v>
      </c>
      <c r="E6" s="44" t="s">
        <v>486</v>
      </c>
      <c r="F6" s="45" t="s">
        <v>487</v>
      </c>
      <c r="G6" s="44" t="s">
        <v>486</v>
      </c>
      <c r="H6" s="45" t="s">
        <v>487</v>
      </c>
      <c r="I6" s="44" t="s">
        <v>489</v>
      </c>
      <c r="J6" s="44" t="s">
        <v>490</v>
      </c>
      <c r="K6" s="44" t="s">
        <v>495</v>
      </c>
      <c r="L6" s="44" t="s">
        <v>508</v>
      </c>
      <c r="M6" s="44" t="s">
        <v>508</v>
      </c>
      <c r="N6" s="43"/>
      <c r="O6" s="43"/>
      <c r="P6" s="43"/>
      <c r="Q6" s="43"/>
      <c r="R6" s="50"/>
      <c r="S6" s="51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</row>
    <row r="7" spans="1:51" ht="15">
      <c r="A7" s="14"/>
      <c r="B7" s="66"/>
      <c r="C7" s="27" t="s">
        <v>51</v>
      </c>
      <c r="D7" s="46" t="s">
        <v>503</v>
      </c>
      <c r="E7" s="66"/>
      <c r="F7" s="66"/>
      <c r="G7" s="66"/>
      <c r="H7" s="66"/>
      <c r="I7" s="33" t="s">
        <v>6</v>
      </c>
      <c r="J7" s="33" t="s">
        <v>6</v>
      </c>
      <c r="K7" s="28">
        <f>(E7*12+F7+4)+2*(12*G7+H7)</f>
        <v>4</v>
      </c>
      <c r="L7" s="28">
        <f>((E7+(2*G7))*12)+F7+(2*H7)+8</f>
        <v>8</v>
      </c>
      <c r="M7" s="28">
        <f>((E7+(2*G7))*12)+F7+(2*H7)+8</f>
        <v>8</v>
      </c>
      <c r="N7" s="28">
        <f>VLOOKUP(D7,Sheet1!D26:G34,4)+0.034666</f>
        <v>0.13889933333333332</v>
      </c>
      <c r="O7" s="29">
        <f>VLOOKUP(I7,Sheet1!$C$3:$G$9,5)</f>
        <v>4.8333333333333353E-3</v>
      </c>
      <c r="P7" s="29">
        <f>VLOOKUP(J7,Sheet1!$C$3:$G$9,5)</f>
        <v>4.8333333333333353E-3</v>
      </c>
      <c r="Q7" s="28">
        <v>0.93</v>
      </c>
      <c r="R7" s="35" t="str">
        <f>IF(AND(B7&gt;0, OR(E7&gt;0,G7&gt;0)),(K7*N7)+(O7*L7)+(M7*P7)+Q7,"")</f>
        <v/>
      </c>
      <c r="S7" s="35" t="str">
        <f>IF(R7="","",B7*R7)</f>
        <v/>
      </c>
      <c r="T7" s="14"/>
      <c r="U7" s="14"/>
      <c r="V7" s="14" t="s">
        <v>520</v>
      </c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</row>
    <row r="8" spans="1:51" ht="15">
      <c r="A8" s="14"/>
      <c r="B8" s="66"/>
      <c r="C8" s="27" t="s">
        <v>21</v>
      </c>
      <c r="D8" s="47">
        <v>4.875</v>
      </c>
      <c r="E8" s="66"/>
      <c r="F8" s="66"/>
      <c r="G8" s="66"/>
      <c r="H8" s="66"/>
      <c r="I8" s="33" t="s">
        <v>6</v>
      </c>
      <c r="J8" s="33" t="s">
        <v>6</v>
      </c>
      <c r="K8" s="28">
        <f t="shared" ref="K8:K14" si="0">(E8*12+F8+4)+2*(12*G8+H8)</f>
        <v>4</v>
      </c>
      <c r="L8" s="28">
        <f t="shared" ref="L8:L14" si="1">((E8+(2*G8))*12)+F8+(2*H8)+8</f>
        <v>8</v>
      </c>
      <c r="M8" s="28">
        <f t="shared" ref="M8:M14" si="2">((E8+(2*G8))*12)+F8+(2*H8)+8</f>
        <v>8</v>
      </c>
      <c r="N8" s="29">
        <f>VLOOKUP(D8,Sheet1!E36:G122,3)+0.034666</f>
        <v>0.17364099999999999</v>
      </c>
      <c r="O8" s="29">
        <f>VLOOKUP(I8,Sheet1!$C$3:$G$9,5)</f>
        <v>4.8333333333333353E-3</v>
      </c>
      <c r="P8" s="29">
        <f>VLOOKUP(J8,Sheet1!$C$3:$G$9,5)</f>
        <v>4.8333333333333353E-3</v>
      </c>
      <c r="Q8" s="28">
        <v>0.93</v>
      </c>
      <c r="R8" s="35" t="str">
        <f t="shared" ref="R8:R14" si="3">IF(AND(B8&gt;0, OR(E8&gt;0,G8&gt;0)),(K8*N8)+(O8*L8)+(M8*P8)+Q8,"")</f>
        <v/>
      </c>
      <c r="S8" s="35" t="str">
        <f t="shared" ref="S8:S14" si="4">IF(R8="","",B8*R8)</f>
        <v/>
      </c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</row>
    <row r="9" spans="1:51" ht="15">
      <c r="A9" s="14"/>
      <c r="B9" s="66"/>
      <c r="C9" s="27" t="s">
        <v>26</v>
      </c>
      <c r="D9" s="47">
        <v>54</v>
      </c>
      <c r="E9" s="66"/>
      <c r="F9" s="66"/>
      <c r="G9" s="66"/>
      <c r="H9" s="66"/>
      <c r="I9" s="33" t="s">
        <v>6</v>
      </c>
      <c r="J9" s="33" t="s">
        <v>6</v>
      </c>
      <c r="K9" s="28">
        <f>(E9*12+F9+4)+2*(12*G9+H9)</f>
        <v>4</v>
      </c>
      <c r="L9" s="28">
        <f>((E9+(2*G9))*12)+F9+(2*H9)+8</f>
        <v>8</v>
      </c>
      <c r="M9" s="28">
        <f>((E9+(2*G9))*12)+F9+(2*H9)+8</f>
        <v>8</v>
      </c>
      <c r="N9" s="28">
        <f>VLOOKUP(D9,Sheet1!E14:G16,3)+Sheet1!G13+0.034666</f>
        <v>0.21266599999999999</v>
      </c>
      <c r="O9" s="29">
        <f>VLOOKUP(I9,Sheet1!$C$3:$G$9,5)</f>
        <v>4.8333333333333353E-3</v>
      </c>
      <c r="P9" s="29">
        <f>VLOOKUP(J9,Sheet1!$C$3:$G$9,5)</f>
        <v>4.8333333333333353E-3</v>
      </c>
      <c r="Q9" s="28">
        <v>0.93</v>
      </c>
      <c r="R9" s="35" t="str">
        <f>IF(AND(B9&gt;0, OR(E9&gt;0,G9&gt;0)),(K9*N9)+(O9*L9)+(M9*P9)+Q9,"")</f>
        <v/>
      </c>
      <c r="S9" s="35" t="str">
        <f>IF(R9="","",B9*R9)</f>
        <v/>
      </c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</row>
    <row r="10" spans="1:51" ht="15">
      <c r="A10" s="14"/>
      <c r="B10" s="66"/>
      <c r="C10" s="27" t="s">
        <v>419</v>
      </c>
      <c r="D10" s="47">
        <v>4.875</v>
      </c>
      <c r="E10" s="66"/>
      <c r="F10" s="66"/>
      <c r="G10" s="66"/>
      <c r="H10" s="66"/>
      <c r="I10" s="33" t="s">
        <v>6</v>
      </c>
      <c r="J10" s="33" t="s">
        <v>6</v>
      </c>
      <c r="K10" s="28">
        <f t="shared" si="0"/>
        <v>4</v>
      </c>
      <c r="L10" s="28">
        <f t="shared" si="1"/>
        <v>8</v>
      </c>
      <c r="M10" s="28">
        <f t="shared" si="2"/>
        <v>8</v>
      </c>
      <c r="N10" s="29">
        <f>VLOOKUP(D10,Sheet1!E124:G156,3)+0.034666</f>
        <v>0.18654933333333334</v>
      </c>
      <c r="O10" s="29">
        <f>VLOOKUP(I10,Sheet1!$C$3:$G$9,5)</f>
        <v>4.8333333333333353E-3</v>
      </c>
      <c r="P10" s="29">
        <f>VLOOKUP(J10,Sheet1!$C$3:$G$9,5)</f>
        <v>4.8333333333333353E-3</v>
      </c>
      <c r="Q10" s="28">
        <v>0.93</v>
      </c>
      <c r="R10" s="35" t="str">
        <f t="shared" si="3"/>
        <v/>
      </c>
      <c r="S10" s="35" t="str">
        <f t="shared" si="4"/>
        <v/>
      </c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</row>
    <row r="11" spans="1:51" ht="15">
      <c r="A11" s="14"/>
      <c r="B11" s="66"/>
      <c r="C11" s="27" t="s">
        <v>35</v>
      </c>
      <c r="D11" s="47">
        <v>53</v>
      </c>
      <c r="E11" s="66"/>
      <c r="F11" s="66"/>
      <c r="G11" s="66"/>
      <c r="H11" s="66"/>
      <c r="I11" s="33" t="s">
        <v>6</v>
      </c>
      <c r="J11" s="33" t="s">
        <v>6</v>
      </c>
      <c r="K11" s="28">
        <f t="shared" si="0"/>
        <v>4</v>
      </c>
      <c r="L11" s="28">
        <f t="shared" si="1"/>
        <v>8</v>
      </c>
      <c r="M11" s="28">
        <f t="shared" si="2"/>
        <v>8</v>
      </c>
      <c r="N11" s="28">
        <f>VLOOKUP(D11,Sheet1!E19:G24,3)+Sheet1!G18+0.034666</f>
        <v>0.18468266666666666</v>
      </c>
      <c r="O11" s="29">
        <f>VLOOKUP(I11,Sheet1!$C$3:$G$9,5)</f>
        <v>4.8333333333333353E-3</v>
      </c>
      <c r="P11" s="29">
        <f>VLOOKUP(J11,Sheet1!$C$3:$G$9,5)</f>
        <v>4.8333333333333353E-3</v>
      </c>
      <c r="Q11" s="28">
        <v>0.93</v>
      </c>
      <c r="R11" s="35" t="str">
        <f t="shared" si="3"/>
        <v/>
      </c>
      <c r="S11" s="35" t="str">
        <f t="shared" si="4"/>
        <v/>
      </c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</row>
    <row r="12" spans="1:51" ht="15">
      <c r="A12" s="14"/>
      <c r="B12" s="66"/>
      <c r="C12" s="27" t="s">
        <v>493</v>
      </c>
      <c r="D12" s="47">
        <v>4.875</v>
      </c>
      <c r="E12" s="66"/>
      <c r="F12" s="66"/>
      <c r="G12" s="66"/>
      <c r="H12" s="66"/>
      <c r="I12" s="33" t="s">
        <v>6</v>
      </c>
      <c r="J12" s="33" t="s">
        <v>6</v>
      </c>
      <c r="K12" s="28">
        <f t="shared" si="0"/>
        <v>4</v>
      </c>
      <c r="L12" s="28">
        <f t="shared" si="1"/>
        <v>8</v>
      </c>
      <c r="M12" s="28">
        <f t="shared" si="2"/>
        <v>8</v>
      </c>
      <c r="N12" s="29">
        <f>VLOOKUP(D12,Sheet1!N56:Q122,4)+0.034666</f>
        <v>0.19251600000000002</v>
      </c>
      <c r="O12" s="29">
        <f>VLOOKUP(I12,Sheet1!$C$3:$G$9,5)</f>
        <v>4.8333333333333353E-3</v>
      </c>
      <c r="P12" s="29">
        <f>VLOOKUP(J12,Sheet1!$C$3:$G$9,5)</f>
        <v>4.8333333333333353E-3</v>
      </c>
      <c r="Q12" s="28">
        <v>1.8</v>
      </c>
      <c r="R12" s="35" t="str">
        <f t="shared" si="3"/>
        <v/>
      </c>
      <c r="S12" s="35" t="str">
        <f t="shared" si="4"/>
        <v/>
      </c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</row>
    <row r="13" spans="1:51" ht="15">
      <c r="A13" s="14"/>
      <c r="B13" s="66"/>
      <c r="C13" s="27" t="s">
        <v>506</v>
      </c>
      <c r="D13" s="47">
        <v>4.875</v>
      </c>
      <c r="E13" s="66"/>
      <c r="F13" s="66"/>
      <c r="G13" s="66"/>
      <c r="H13" s="66"/>
      <c r="I13" s="33" t="s">
        <v>6</v>
      </c>
      <c r="J13" s="33" t="s">
        <v>6</v>
      </c>
      <c r="K13" s="28">
        <f t="shared" si="0"/>
        <v>4</v>
      </c>
      <c r="L13" s="28">
        <f t="shared" si="1"/>
        <v>8</v>
      </c>
      <c r="M13" s="28">
        <f t="shared" si="2"/>
        <v>8</v>
      </c>
      <c r="N13" s="29">
        <f>VLOOKUP(D13,Sheet1!I50:M122,5)+0.034666</f>
        <v>0.15447433333333332</v>
      </c>
      <c r="O13" s="29">
        <f>VLOOKUP(I13,Sheet1!$C$3:$G$9,5)</f>
        <v>4.8333333333333353E-3</v>
      </c>
      <c r="P13" s="29">
        <f>VLOOKUP(J13,Sheet1!$C$3:$G$9,5)</f>
        <v>4.8333333333333353E-3</v>
      </c>
      <c r="Q13" s="28">
        <v>0.85</v>
      </c>
      <c r="R13" s="35" t="str">
        <f t="shared" si="3"/>
        <v/>
      </c>
      <c r="S13" s="35" t="str">
        <f t="shared" si="4"/>
        <v/>
      </c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</row>
    <row r="14" spans="1:51" ht="15">
      <c r="A14" s="14"/>
      <c r="B14" s="66"/>
      <c r="C14" s="27" t="s">
        <v>244</v>
      </c>
      <c r="D14" s="47">
        <v>4.875</v>
      </c>
      <c r="E14" s="66"/>
      <c r="F14" s="66"/>
      <c r="G14" s="66"/>
      <c r="H14" s="66"/>
      <c r="I14" s="33" t="s">
        <v>6</v>
      </c>
      <c r="J14" s="33" t="s">
        <v>6</v>
      </c>
      <c r="K14" s="28">
        <f t="shared" si="0"/>
        <v>4</v>
      </c>
      <c r="L14" s="28">
        <f t="shared" si="1"/>
        <v>8</v>
      </c>
      <c r="M14" s="28">
        <f t="shared" si="2"/>
        <v>8</v>
      </c>
      <c r="N14" s="29">
        <f>VLOOKUP(D14,Sheet1!E158:G244,3)+0.034666</f>
        <v>0.13890766666666665</v>
      </c>
      <c r="O14" s="29">
        <f>VLOOKUP(I14,Sheet1!$C$3:$G$9,5)</f>
        <v>4.8333333333333353E-3</v>
      </c>
      <c r="P14" s="29">
        <f>VLOOKUP(J14,Sheet1!$C$3:$G$9,5)</f>
        <v>4.8333333333333353E-3</v>
      </c>
      <c r="Q14" s="28">
        <v>0.83</v>
      </c>
      <c r="R14" s="35" t="str">
        <f t="shared" si="3"/>
        <v/>
      </c>
      <c r="S14" s="35" t="str">
        <f t="shared" si="4"/>
        <v/>
      </c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</row>
    <row r="15" spans="1:51" ht="15.75">
      <c r="A15" s="14"/>
      <c r="B15" s="18"/>
      <c r="C15" s="19"/>
      <c r="D15" s="20"/>
      <c r="E15" s="21"/>
      <c r="F15" s="21"/>
      <c r="G15" s="21"/>
      <c r="H15" s="21"/>
      <c r="I15" s="22"/>
      <c r="J15" s="22"/>
      <c r="K15" s="14"/>
      <c r="L15" s="14"/>
      <c r="M15" s="14"/>
      <c r="N15" s="23"/>
      <c r="O15" s="23"/>
      <c r="P15" s="23"/>
      <c r="Q15" s="14"/>
      <c r="R15" s="24"/>
      <c r="S15" s="25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14"/>
      <c r="AY15" s="14"/>
    </row>
    <row r="16" spans="1:51" ht="15.75">
      <c r="A16" s="14"/>
      <c r="B16" s="18"/>
      <c r="C16" s="19"/>
      <c r="D16" s="20"/>
      <c r="E16" s="21"/>
      <c r="F16" s="21"/>
      <c r="G16" s="44" t="s">
        <v>486</v>
      </c>
      <c r="H16" s="45" t="s">
        <v>487</v>
      </c>
      <c r="I16" s="22"/>
      <c r="J16" s="22"/>
      <c r="K16" s="14"/>
      <c r="L16" s="14"/>
      <c r="M16" s="14"/>
      <c r="N16" s="23"/>
      <c r="O16" s="23"/>
      <c r="P16" s="23"/>
      <c r="Q16" s="14"/>
      <c r="R16" s="24"/>
      <c r="S16" s="25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</row>
    <row r="17" spans="1:52" ht="15">
      <c r="A17" s="14"/>
      <c r="B17" s="53" t="s">
        <v>517</v>
      </c>
      <c r="C17" s="53"/>
      <c r="D17" s="47" t="s">
        <v>503</v>
      </c>
      <c r="E17" s="55"/>
      <c r="F17" s="56"/>
      <c r="G17" s="67"/>
      <c r="H17" s="67"/>
      <c r="I17" s="41" t="s">
        <v>6</v>
      </c>
      <c r="J17" s="41" t="s">
        <v>6</v>
      </c>
      <c r="K17" s="28">
        <f>(12*G17+H17)</f>
        <v>0</v>
      </c>
      <c r="L17" s="28">
        <f>(2*$G$17)*12+(2*$H$17)+4</f>
        <v>4</v>
      </c>
      <c r="M17" s="28">
        <f>(2*$G$17)*12+(2*$H$17)+4</f>
        <v>4</v>
      </c>
      <c r="N17" s="28">
        <f>VLOOKUP(D17,Sheet1!D26:G34,4)+0.034666</f>
        <v>0.13889933333333332</v>
      </c>
      <c r="O17" s="29">
        <f>VLOOKUP(I17,Sheet1!$C$3:$G$9,5)</f>
        <v>4.8333333333333353E-3</v>
      </c>
      <c r="P17" s="29">
        <f>VLOOKUP(J17,Sheet1!$C$3:$G$9,5)</f>
        <v>4.8333333333333353E-3</v>
      </c>
      <c r="Q17" s="28">
        <v>0.93</v>
      </c>
      <c r="R17" s="35" t="str">
        <f>IF(G17&gt;0,(N17*K17)+(O17*L17)+(P17*M17)+Q17,"")</f>
        <v/>
      </c>
      <c r="S17" s="36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</row>
    <row r="18" spans="1:52" ht="15">
      <c r="A18" s="14"/>
      <c r="B18" s="53" t="s">
        <v>518</v>
      </c>
      <c r="C18" s="53"/>
      <c r="D18" s="47">
        <v>4.875</v>
      </c>
      <c r="E18" s="55"/>
      <c r="F18" s="56"/>
      <c r="G18" s="67"/>
      <c r="H18" s="67"/>
      <c r="I18" s="41" t="s">
        <v>6</v>
      </c>
      <c r="J18" s="41" t="s">
        <v>6</v>
      </c>
      <c r="K18" s="28">
        <f>(12*G18+H18)</f>
        <v>0</v>
      </c>
      <c r="L18" s="28">
        <f>(2*$G$17)*12+(2*$H$17)+4</f>
        <v>4</v>
      </c>
      <c r="M18" s="28">
        <f>(2*$G$17)*12+(2*$H$17)+4</f>
        <v>4</v>
      </c>
      <c r="N18" s="29">
        <f>VLOOKUP(D18,Sheet1!E36:G122,3)+0.034666</f>
        <v>0.17364099999999999</v>
      </c>
      <c r="O18" s="29">
        <f>VLOOKUP(I18,Sheet1!$C$3:$G$9,5)</f>
        <v>4.8333333333333353E-3</v>
      </c>
      <c r="P18" s="29">
        <f>VLOOKUP(J18,Sheet1!$C$3:$G$9,5)</f>
        <v>4.8333333333333353E-3</v>
      </c>
      <c r="Q18" s="28">
        <v>0.93</v>
      </c>
      <c r="R18" s="35" t="str">
        <f t="shared" ref="R18:R20" si="5">IF(G18&gt;0,(N18*K18)+(O18*L18)+(P18*M18)+Q18,"")</f>
        <v/>
      </c>
      <c r="S18" s="36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</row>
    <row r="19" spans="1:52" ht="15">
      <c r="A19" s="14"/>
      <c r="B19" s="59" t="s">
        <v>510</v>
      </c>
      <c r="C19" s="59"/>
      <c r="D19" s="47">
        <v>4.875</v>
      </c>
      <c r="E19" s="57"/>
      <c r="F19" s="58"/>
      <c r="G19" s="30"/>
      <c r="H19" s="30"/>
      <c r="I19" s="42" t="s">
        <v>6</v>
      </c>
      <c r="J19" s="42" t="s">
        <v>6</v>
      </c>
      <c r="K19" s="28">
        <f>((G19*12)+H19)</f>
        <v>0</v>
      </c>
      <c r="L19" s="28">
        <f>(G19*12)+H19</f>
        <v>0</v>
      </c>
      <c r="M19" s="28">
        <f>(G19*12)+H19</f>
        <v>0</v>
      </c>
      <c r="N19" s="29">
        <f>VLOOKUP(D19,Sheet1!R45:U122,4)+0.034666</f>
        <v>0.312616</v>
      </c>
      <c r="O19" s="29">
        <f>VLOOKUP(I19,Sheet1!$C$3:$G$9,5)</f>
        <v>4.8333333333333353E-3</v>
      </c>
      <c r="P19" s="29">
        <f>VLOOKUP(J19,Sheet1!$C$3:$G$9,5)</f>
        <v>4.8333333333333353E-3</v>
      </c>
      <c r="Q19" s="28"/>
      <c r="R19" s="35" t="str">
        <f t="shared" si="5"/>
        <v/>
      </c>
      <c r="S19" s="37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4"/>
      <c r="AV19" s="14"/>
      <c r="AW19" s="14"/>
      <c r="AX19" s="14"/>
      <c r="AY19" s="14"/>
    </row>
    <row r="20" spans="1:52" ht="15.75" thickBot="1">
      <c r="A20" s="14"/>
      <c r="B20" s="59" t="s">
        <v>511</v>
      </c>
      <c r="C20" s="59"/>
      <c r="D20" s="46" t="s">
        <v>19</v>
      </c>
      <c r="E20" s="57"/>
      <c r="F20" s="58"/>
      <c r="G20" s="30"/>
      <c r="H20" s="30"/>
      <c r="I20" s="22"/>
      <c r="J20" s="22"/>
      <c r="K20" s="40">
        <f>(G20*12)+H20</f>
        <v>0</v>
      </c>
      <c r="L20" s="31"/>
      <c r="M20" s="32"/>
      <c r="N20" s="26">
        <f>VLOOKUP(D20,Sheet1!C10:G11,5)</f>
        <v>2.0666666666666667E-2</v>
      </c>
      <c r="O20" s="26"/>
      <c r="P20" s="26"/>
      <c r="Q20" s="34"/>
      <c r="R20" s="35" t="str">
        <f t="shared" si="5"/>
        <v/>
      </c>
      <c r="S20" s="36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4"/>
      <c r="AV20" s="14"/>
      <c r="AW20" s="14"/>
      <c r="AX20" s="14"/>
      <c r="AY20" s="14"/>
    </row>
    <row r="21" spans="1:52" ht="15.75" customHeight="1">
      <c r="A21" s="14"/>
      <c r="B21" s="14"/>
      <c r="C21" s="14"/>
      <c r="D21" s="15"/>
      <c r="E21" s="16"/>
      <c r="F21" s="16"/>
      <c r="G21" s="16"/>
      <c r="H21" s="16"/>
      <c r="I21" s="16"/>
      <c r="J21" s="16"/>
      <c r="K21" s="14"/>
      <c r="L21" s="14"/>
      <c r="M21" s="14"/>
      <c r="N21" s="14"/>
      <c r="O21" s="14"/>
      <c r="P21" s="14"/>
      <c r="Q21" s="14"/>
      <c r="R21" s="38"/>
      <c r="S21" s="39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/>
    </row>
    <row r="22" spans="1:52" ht="30" customHeight="1">
      <c r="A22" s="14"/>
      <c r="B22" s="64" t="s">
        <v>529</v>
      </c>
      <c r="C22" s="64"/>
      <c r="D22" s="64"/>
      <c r="E22" s="64"/>
      <c r="F22" s="64"/>
      <c r="G22" s="64"/>
      <c r="H22" s="64"/>
      <c r="I22" s="65"/>
      <c r="J22" s="65"/>
      <c r="K22" s="65"/>
      <c r="L22" s="65"/>
      <c r="M22" s="65"/>
      <c r="N22" s="65"/>
      <c r="O22" s="65"/>
      <c r="P22" s="65"/>
      <c r="Q22" s="65"/>
      <c r="R22" s="65"/>
      <c r="S22" s="65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</row>
    <row r="23" spans="1:52" ht="15">
      <c r="A23" s="14"/>
      <c r="B23" s="60"/>
      <c r="C23" s="60"/>
      <c r="D23" s="60"/>
      <c r="E23" s="63" t="s">
        <v>528</v>
      </c>
      <c r="F23" s="63"/>
      <c r="G23" s="63"/>
      <c r="H23" s="63"/>
      <c r="I23" s="16"/>
      <c r="J23" s="16"/>
      <c r="K23" s="14"/>
      <c r="L23" s="14"/>
      <c r="M23" s="14"/>
      <c r="N23" s="14"/>
      <c r="O23" s="14"/>
      <c r="P23" s="14"/>
      <c r="Q23" s="14"/>
      <c r="R23" s="14"/>
      <c r="S23" s="16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  <c r="AQ23" s="14"/>
      <c r="AR23" s="14"/>
      <c r="AS23" s="14"/>
      <c r="AT23" s="14"/>
      <c r="AU23" s="14"/>
      <c r="AV23" s="14"/>
      <c r="AW23" s="14"/>
      <c r="AX23" s="14"/>
      <c r="AY23" s="14"/>
      <c r="AZ23" s="14"/>
    </row>
    <row r="24" spans="1:52" ht="15">
      <c r="A24" s="14"/>
      <c r="B24" s="62" t="s">
        <v>523</v>
      </c>
      <c r="C24" s="62"/>
      <c r="D24" s="61" t="s">
        <v>524</v>
      </c>
      <c r="E24" s="62" t="s">
        <v>527</v>
      </c>
      <c r="F24" s="62"/>
      <c r="G24" s="62" t="s">
        <v>531</v>
      </c>
      <c r="H24" s="62"/>
      <c r="I24" s="16"/>
      <c r="J24" s="16"/>
      <c r="K24" s="14"/>
      <c r="L24" s="14"/>
      <c r="M24" s="14"/>
      <c r="N24" s="14"/>
      <c r="O24" s="14"/>
      <c r="P24" s="14"/>
      <c r="Q24" s="14"/>
      <c r="R24" s="14"/>
      <c r="S24" s="16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  <c r="AV24" s="14"/>
      <c r="AW24" s="14"/>
      <c r="AX24" s="14"/>
      <c r="AY24" s="14"/>
      <c r="AZ24" s="14"/>
    </row>
    <row r="25" spans="1:52" ht="15">
      <c r="A25" s="14"/>
      <c r="B25" s="68" t="s">
        <v>530</v>
      </c>
      <c r="C25" s="69"/>
      <c r="D25" s="70">
        <v>36</v>
      </c>
      <c r="E25" s="71"/>
      <c r="F25" s="72"/>
      <c r="G25" s="71"/>
      <c r="H25" s="72"/>
      <c r="I25" s="16"/>
      <c r="J25" s="16"/>
      <c r="K25" s="14"/>
      <c r="L25" s="14"/>
      <c r="M25" s="14"/>
      <c r="N25" s="14"/>
      <c r="O25" s="14"/>
      <c r="P25" s="14"/>
      <c r="Q25" s="14"/>
      <c r="R25" s="14"/>
      <c r="S25" s="16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  <c r="AV25" s="14"/>
      <c r="AW25" s="14"/>
      <c r="AX25" s="14"/>
      <c r="AY25" s="14"/>
      <c r="AZ25" s="14"/>
    </row>
    <row r="26" spans="1:52" ht="15">
      <c r="A26" s="14"/>
      <c r="B26" s="68" t="s">
        <v>532</v>
      </c>
      <c r="C26" s="69"/>
      <c r="D26" s="70">
        <v>41</v>
      </c>
      <c r="E26" s="73"/>
      <c r="F26" s="74"/>
      <c r="G26" s="73"/>
      <c r="H26" s="74"/>
      <c r="I26" s="16"/>
      <c r="J26" s="16"/>
      <c r="K26" s="14"/>
      <c r="L26" s="14"/>
      <c r="M26" s="14"/>
      <c r="N26" s="14"/>
      <c r="O26" s="14"/>
      <c r="P26" s="14"/>
      <c r="Q26" s="14"/>
      <c r="R26" s="14"/>
      <c r="S26" s="16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14"/>
      <c r="AX26" s="14"/>
      <c r="AY26" s="14"/>
      <c r="AZ26" s="14"/>
    </row>
    <row r="27" spans="1:52" ht="15">
      <c r="A27" s="14"/>
      <c r="B27" s="68" t="s">
        <v>533</v>
      </c>
      <c r="C27" s="69"/>
      <c r="D27" s="70">
        <v>60</v>
      </c>
      <c r="E27" s="71"/>
      <c r="F27" s="72"/>
      <c r="G27" s="71"/>
      <c r="H27" s="72"/>
      <c r="I27" s="16"/>
      <c r="J27" s="16"/>
      <c r="K27" s="14"/>
      <c r="L27" s="14"/>
      <c r="M27" s="14"/>
      <c r="N27" s="14"/>
      <c r="O27" s="14"/>
      <c r="P27" s="14"/>
      <c r="Q27" s="14"/>
      <c r="R27" s="14"/>
      <c r="S27" s="16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</row>
    <row r="28" spans="1:52" ht="15">
      <c r="A28" s="14"/>
      <c r="B28" s="68" t="s">
        <v>525</v>
      </c>
      <c r="C28" s="69"/>
      <c r="D28" s="70">
        <v>61</v>
      </c>
      <c r="E28" s="71"/>
      <c r="F28" s="72"/>
      <c r="G28" s="71"/>
      <c r="H28" s="72"/>
      <c r="I28" s="16"/>
      <c r="J28" s="16"/>
      <c r="K28" s="14"/>
      <c r="L28" s="14"/>
      <c r="M28" s="14"/>
      <c r="N28" s="14"/>
      <c r="O28" s="14"/>
      <c r="P28" s="14"/>
      <c r="Q28" s="14"/>
      <c r="R28" s="14"/>
      <c r="S28" s="16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</row>
    <row r="29" spans="1:52" ht="15">
      <c r="A29" s="14"/>
      <c r="B29" s="68" t="s">
        <v>526</v>
      </c>
      <c r="C29" s="69"/>
      <c r="D29" s="70">
        <v>65</v>
      </c>
      <c r="E29" s="71"/>
      <c r="F29" s="72"/>
      <c r="G29" s="71"/>
      <c r="H29" s="72"/>
      <c r="I29" s="16"/>
      <c r="J29" s="16"/>
      <c r="K29" s="14"/>
      <c r="L29" s="14"/>
      <c r="M29" s="14"/>
      <c r="N29" s="14"/>
      <c r="O29" s="14"/>
      <c r="P29" s="14"/>
      <c r="Q29" s="14"/>
      <c r="R29" s="14"/>
      <c r="S29" s="16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  <c r="AQ29" s="14"/>
      <c r="AR29" s="14"/>
      <c r="AS29" s="14"/>
      <c r="AT29" s="14"/>
      <c r="AU29" s="14"/>
      <c r="AV29" s="14"/>
      <c r="AW29" s="14"/>
      <c r="AX29" s="14"/>
      <c r="AY29" s="14"/>
      <c r="AZ29" s="14"/>
    </row>
    <row r="30" spans="1:52">
      <c r="A30" s="14"/>
      <c r="B30" s="14"/>
      <c r="C30" s="14"/>
      <c r="D30" s="15"/>
      <c r="E30" s="16"/>
      <c r="F30" s="16"/>
      <c r="G30" s="16"/>
      <c r="H30" s="16"/>
      <c r="I30" s="16"/>
      <c r="J30" s="16"/>
      <c r="K30" s="14"/>
      <c r="L30" s="14"/>
      <c r="M30" s="14"/>
      <c r="N30" s="14"/>
      <c r="O30" s="14"/>
      <c r="P30" s="14"/>
      <c r="Q30" s="14"/>
      <c r="R30" s="14"/>
      <c r="S30" s="16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4"/>
      <c r="AU30" s="14"/>
      <c r="AV30" s="14"/>
      <c r="AW30" s="14"/>
      <c r="AX30" s="14"/>
      <c r="AY30" s="14"/>
      <c r="AZ30" s="14"/>
    </row>
    <row r="31" spans="1:52" hidden="1">
      <c r="A31" s="14"/>
      <c r="B31" s="14"/>
      <c r="C31" s="17" t="s">
        <v>515</v>
      </c>
      <c r="D31" s="15">
        <v>0.19</v>
      </c>
      <c r="E31" s="16"/>
      <c r="F31" s="16"/>
      <c r="G31" s="16"/>
      <c r="H31" s="16"/>
      <c r="I31" s="16"/>
      <c r="J31" s="16"/>
      <c r="K31" s="14"/>
      <c r="L31" s="14"/>
      <c r="M31" s="14"/>
      <c r="N31" s="14"/>
      <c r="O31" s="14"/>
      <c r="P31" s="14"/>
      <c r="Q31" s="14"/>
      <c r="R31" s="14"/>
      <c r="S31" s="16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14"/>
      <c r="AS31" s="14"/>
      <c r="AT31" s="14"/>
      <c r="AU31" s="14"/>
      <c r="AV31" s="14"/>
      <c r="AW31" s="14"/>
      <c r="AX31" s="14"/>
      <c r="AY31" s="14"/>
      <c r="AZ31" s="14"/>
    </row>
    <row r="32" spans="1:52" hidden="1">
      <c r="A32" s="14"/>
      <c r="B32" s="14"/>
      <c r="C32" s="17" t="s">
        <v>512</v>
      </c>
      <c r="D32" s="15">
        <v>0.08</v>
      </c>
      <c r="E32" s="16"/>
      <c r="F32" s="16"/>
      <c r="G32" s="16"/>
      <c r="H32" s="16"/>
      <c r="I32" s="16"/>
      <c r="J32" s="16"/>
      <c r="K32" s="14"/>
      <c r="L32" s="14"/>
      <c r="M32" s="14"/>
      <c r="N32" s="14"/>
      <c r="O32" s="14"/>
      <c r="P32" s="14"/>
      <c r="Q32" s="14"/>
      <c r="R32" s="14"/>
      <c r="S32" s="16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4"/>
      <c r="AS32" s="14"/>
      <c r="AT32" s="14"/>
      <c r="AU32" s="14"/>
      <c r="AV32" s="14"/>
      <c r="AW32" s="14"/>
      <c r="AX32" s="14"/>
      <c r="AY32" s="14"/>
      <c r="AZ32" s="14"/>
    </row>
    <row r="33" spans="1:52" hidden="1">
      <c r="A33" s="14"/>
      <c r="B33" s="14"/>
      <c r="C33" s="17" t="s">
        <v>513</v>
      </c>
      <c r="D33" s="15">
        <v>0.25</v>
      </c>
      <c r="E33" s="16"/>
      <c r="F33" s="16"/>
      <c r="G33" s="16"/>
      <c r="H33" s="16"/>
      <c r="I33" s="16"/>
      <c r="J33" s="16"/>
      <c r="K33" s="14"/>
      <c r="L33" s="14"/>
      <c r="M33" s="14"/>
      <c r="N33" s="14"/>
      <c r="O33" s="14"/>
      <c r="P33" s="14"/>
      <c r="Q33" s="14"/>
      <c r="R33" s="14"/>
      <c r="S33" s="16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</row>
    <row r="34" spans="1:52" hidden="1">
      <c r="A34" s="14"/>
      <c r="B34" s="14"/>
      <c r="C34" s="17" t="s">
        <v>514</v>
      </c>
      <c r="D34" s="15">
        <v>0.6</v>
      </c>
      <c r="E34" s="16"/>
      <c r="F34" s="16"/>
      <c r="G34" s="16"/>
      <c r="H34" s="16"/>
      <c r="I34" s="16"/>
      <c r="J34" s="16"/>
      <c r="K34" s="14"/>
      <c r="L34" s="14"/>
      <c r="M34" s="14"/>
      <c r="N34" s="14"/>
      <c r="O34" s="14"/>
      <c r="P34" s="14"/>
      <c r="Q34" s="14"/>
      <c r="R34" s="14"/>
      <c r="S34" s="16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</row>
    <row r="35" spans="1:52" hidden="1">
      <c r="A35" s="14"/>
      <c r="B35" s="14"/>
      <c r="C35" s="14"/>
      <c r="D35" s="15">
        <f>D34+D33+D32</f>
        <v>0.92999999999999994</v>
      </c>
      <c r="E35" s="16"/>
      <c r="F35" s="16"/>
      <c r="G35" s="16"/>
      <c r="H35" s="16"/>
      <c r="I35" s="16"/>
      <c r="J35" s="16"/>
      <c r="K35" s="14"/>
      <c r="L35" s="14"/>
      <c r="M35" s="14"/>
      <c r="N35" s="14"/>
      <c r="O35" s="14"/>
      <c r="P35" s="14"/>
      <c r="Q35" s="14"/>
      <c r="R35" s="14"/>
      <c r="S35" s="16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  <c r="AX35" s="14"/>
      <c r="AY35" s="14"/>
      <c r="AZ35" s="14"/>
    </row>
    <row r="36" spans="1:52">
      <c r="A36" s="14"/>
      <c r="B36" s="14"/>
      <c r="C36" s="14"/>
      <c r="D36" s="15"/>
      <c r="E36" s="16"/>
      <c r="F36" s="16"/>
      <c r="G36" s="16"/>
      <c r="H36" s="16"/>
      <c r="I36" s="16"/>
      <c r="J36" s="16"/>
      <c r="K36" s="14"/>
      <c r="L36" s="14"/>
      <c r="M36" s="14"/>
      <c r="N36" s="14"/>
      <c r="O36" s="14"/>
      <c r="P36" s="14"/>
      <c r="Q36" s="14"/>
      <c r="R36" s="14"/>
      <c r="S36" s="16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4"/>
      <c r="AU36" s="14"/>
      <c r="AV36" s="14"/>
      <c r="AW36" s="14"/>
      <c r="AX36" s="14"/>
      <c r="AY36" s="14"/>
      <c r="AZ36" s="14"/>
    </row>
    <row r="37" spans="1:52">
      <c r="A37" s="14"/>
      <c r="B37" s="14"/>
      <c r="C37" s="14"/>
      <c r="D37" s="15"/>
      <c r="E37" s="16"/>
      <c r="F37" s="16"/>
      <c r="G37" s="16"/>
      <c r="H37" s="16"/>
      <c r="I37" s="16"/>
      <c r="J37" s="16"/>
      <c r="K37" s="14"/>
      <c r="L37" s="14"/>
      <c r="M37" s="14"/>
      <c r="N37" s="14"/>
      <c r="O37" s="14"/>
      <c r="P37" s="14"/>
      <c r="Q37" s="14"/>
      <c r="R37" s="14"/>
      <c r="S37" s="16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4"/>
      <c r="AV37" s="14"/>
      <c r="AW37" s="14"/>
      <c r="AX37" s="14"/>
      <c r="AY37" s="14"/>
      <c r="AZ37" s="14"/>
    </row>
    <row r="38" spans="1:52">
      <c r="A38" s="14"/>
      <c r="B38" s="14"/>
      <c r="C38" s="14"/>
      <c r="D38" s="15"/>
      <c r="E38" s="16"/>
      <c r="F38" s="16"/>
      <c r="G38" s="16"/>
      <c r="H38" s="16"/>
      <c r="I38" s="16"/>
      <c r="J38" s="16"/>
      <c r="K38" s="14"/>
      <c r="L38" s="14"/>
      <c r="M38" s="14"/>
      <c r="N38" s="14"/>
      <c r="O38" s="14"/>
      <c r="P38" s="14"/>
      <c r="Q38" s="14"/>
      <c r="R38" s="14"/>
      <c r="S38" s="16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  <c r="AO38" s="14"/>
      <c r="AP38" s="14"/>
      <c r="AQ38" s="14"/>
      <c r="AR38" s="14"/>
      <c r="AS38" s="14"/>
      <c r="AT38" s="14"/>
      <c r="AU38" s="14"/>
      <c r="AV38" s="14"/>
      <c r="AW38" s="14"/>
      <c r="AX38" s="14"/>
      <c r="AY38" s="14"/>
      <c r="AZ38" s="14"/>
    </row>
    <row r="39" spans="1:52">
      <c r="A39" s="14"/>
      <c r="B39" s="14"/>
      <c r="C39" s="14"/>
      <c r="D39" s="15"/>
      <c r="E39" s="16"/>
      <c r="F39" s="16"/>
      <c r="G39" s="16"/>
      <c r="H39" s="16"/>
      <c r="I39" s="16"/>
      <c r="J39" s="16"/>
      <c r="K39" s="14"/>
      <c r="L39" s="14"/>
      <c r="M39" s="14"/>
      <c r="N39" s="14"/>
      <c r="O39" s="14"/>
      <c r="P39" s="14"/>
      <c r="Q39" s="14"/>
      <c r="R39" s="14"/>
      <c r="S39" s="16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/>
      <c r="AN39" s="14"/>
      <c r="AO39" s="14"/>
      <c r="AP39" s="14"/>
      <c r="AQ39" s="14"/>
      <c r="AR39" s="14"/>
      <c r="AS39" s="14"/>
      <c r="AT39" s="14"/>
      <c r="AU39" s="14"/>
      <c r="AV39" s="14"/>
      <c r="AW39" s="14"/>
      <c r="AX39" s="14"/>
      <c r="AY39" s="14"/>
      <c r="AZ39" s="14"/>
    </row>
    <row r="40" spans="1:52">
      <c r="A40" s="14"/>
      <c r="B40" s="14"/>
      <c r="C40" s="14"/>
      <c r="D40" s="15"/>
      <c r="E40" s="16"/>
      <c r="F40" s="16"/>
      <c r="G40" s="16"/>
      <c r="H40" s="16"/>
      <c r="I40" s="16"/>
      <c r="J40" s="16"/>
      <c r="K40" s="14"/>
      <c r="L40" s="14"/>
      <c r="M40" s="14"/>
      <c r="N40" s="14"/>
      <c r="O40" s="14"/>
      <c r="P40" s="14"/>
      <c r="Q40" s="14"/>
      <c r="R40" s="14"/>
      <c r="S40" s="16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14"/>
      <c r="AK40" s="14"/>
      <c r="AL40" s="14"/>
      <c r="AM40" s="14"/>
      <c r="AN40" s="14"/>
      <c r="AO40" s="14"/>
      <c r="AP40" s="14"/>
      <c r="AQ40" s="14"/>
      <c r="AR40" s="14"/>
      <c r="AS40" s="14"/>
      <c r="AT40" s="14"/>
      <c r="AU40" s="14"/>
      <c r="AV40" s="14"/>
      <c r="AW40" s="14"/>
      <c r="AX40" s="14"/>
      <c r="AY40" s="14"/>
      <c r="AZ40" s="14"/>
    </row>
    <row r="41" spans="1:52">
      <c r="A41" s="14"/>
      <c r="B41" s="14"/>
      <c r="C41" s="14"/>
      <c r="D41" s="15"/>
      <c r="E41" s="16"/>
      <c r="F41" s="16"/>
      <c r="G41" s="16"/>
      <c r="H41" s="16"/>
      <c r="I41" s="16"/>
      <c r="J41" s="16"/>
      <c r="K41" s="14"/>
      <c r="L41" s="14"/>
      <c r="M41" s="14"/>
      <c r="N41" s="14"/>
      <c r="O41" s="14"/>
      <c r="P41" s="14"/>
      <c r="Q41" s="14"/>
      <c r="R41" s="14"/>
      <c r="S41" s="16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14"/>
      <c r="AM41" s="14"/>
      <c r="AN41" s="14"/>
      <c r="AO41" s="14"/>
      <c r="AP41" s="14"/>
      <c r="AQ41" s="14"/>
      <c r="AR41" s="14"/>
      <c r="AS41" s="14"/>
      <c r="AT41" s="14"/>
      <c r="AU41" s="14"/>
      <c r="AV41" s="14"/>
      <c r="AW41" s="14"/>
      <c r="AX41" s="14"/>
      <c r="AY41" s="14"/>
      <c r="AZ41" s="14"/>
    </row>
    <row r="42" spans="1:52">
      <c r="A42" s="14"/>
      <c r="B42" s="14"/>
      <c r="C42" s="14"/>
      <c r="D42" s="15"/>
      <c r="E42" s="16"/>
      <c r="F42" s="16"/>
      <c r="G42" s="16"/>
      <c r="H42" s="16"/>
      <c r="I42" s="16"/>
      <c r="J42" s="16"/>
      <c r="K42" s="14"/>
      <c r="L42" s="14"/>
      <c r="M42" s="14"/>
      <c r="N42" s="14"/>
      <c r="O42" s="14"/>
      <c r="P42" s="14"/>
      <c r="Q42" s="14"/>
      <c r="R42" s="14"/>
      <c r="S42" s="16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/>
      <c r="AM42" s="14"/>
      <c r="AN42" s="14"/>
      <c r="AO42" s="14"/>
      <c r="AP42" s="14"/>
      <c r="AQ42" s="14"/>
      <c r="AR42" s="14"/>
      <c r="AS42" s="14"/>
      <c r="AT42" s="14"/>
      <c r="AU42" s="14"/>
      <c r="AV42" s="14"/>
      <c r="AW42" s="14"/>
      <c r="AX42" s="14"/>
      <c r="AY42" s="14"/>
      <c r="AZ42" s="14"/>
    </row>
    <row r="43" spans="1:52">
      <c r="A43" s="14"/>
      <c r="B43" s="14"/>
      <c r="C43" s="14"/>
      <c r="D43" s="15"/>
      <c r="E43" s="16"/>
      <c r="F43" s="16"/>
      <c r="G43" s="16"/>
      <c r="H43" s="16"/>
      <c r="I43" s="16"/>
      <c r="J43" s="16"/>
      <c r="K43" s="14"/>
      <c r="L43" s="14"/>
      <c r="M43" s="14"/>
      <c r="N43" s="14"/>
      <c r="O43" s="14"/>
      <c r="P43" s="14"/>
      <c r="Q43" s="14"/>
      <c r="R43" s="14"/>
      <c r="S43" s="16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14"/>
      <c r="AO43" s="14"/>
      <c r="AP43" s="14"/>
      <c r="AQ43" s="14"/>
      <c r="AR43" s="14"/>
      <c r="AS43" s="14"/>
      <c r="AT43" s="14"/>
      <c r="AU43" s="14"/>
      <c r="AV43" s="14"/>
      <c r="AW43" s="14"/>
      <c r="AX43" s="14"/>
      <c r="AY43" s="14"/>
      <c r="AZ43" s="14"/>
    </row>
    <row r="44" spans="1:52">
      <c r="A44" s="14"/>
      <c r="B44" s="14"/>
      <c r="C44" s="14"/>
      <c r="D44" s="15"/>
      <c r="E44" s="16"/>
      <c r="F44" s="16"/>
      <c r="G44" s="16"/>
      <c r="H44" s="16"/>
      <c r="I44" s="16"/>
      <c r="J44" s="16"/>
      <c r="K44" s="14"/>
      <c r="L44" s="14"/>
      <c r="M44" s="14"/>
      <c r="N44" s="14"/>
      <c r="O44" s="14"/>
      <c r="P44" s="14"/>
      <c r="Q44" s="14"/>
      <c r="R44" s="14"/>
      <c r="S44" s="16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14"/>
      <c r="AM44" s="14"/>
      <c r="AN44" s="14"/>
      <c r="AO44" s="14"/>
      <c r="AP44" s="14"/>
      <c r="AQ44" s="14"/>
      <c r="AR44" s="14"/>
      <c r="AS44" s="14"/>
      <c r="AT44" s="14"/>
      <c r="AU44" s="14"/>
      <c r="AV44" s="14"/>
      <c r="AW44" s="14"/>
      <c r="AX44" s="14"/>
      <c r="AY44" s="14"/>
      <c r="AZ44" s="14"/>
    </row>
    <row r="45" spans="1:52">
      <c r="A45" s="14"/>
      <c r="B45" s="14"/>
      <c r="C45" s="14"/>
      <c r="D45" s="15"/>
      <c r="E45" s="16"/>
      <c r="F45" s="16"/>
      <c r="G45" s="16"/>
      <c r="H45" s="16"/>
      <c r="I45" s="16"/>
      <c r="J45" s="16"/>
      <c r="K45" s="14"/>
      <c r="L45" s="14"/>
      <c r="M45" s="14"/>
      <c r="N45" s="14"/>
      <c r="O45" s="14"/>
      <c r="P45" s="14"/>
      <c r="Q45" s="14"/>
      <c r="R45" s="14"/>
      <c r="S45" s="16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14"/>
      <c r="AK45" s="14"/>
      <c r="AL45" s="14"/>
      <c r="AM45" s="14"/>
      <c r="AN45" s="14"/>
      <c r="AO45" s="14"/>
      <c r="AP45" s="14"/>
      <c r="AQ45" s="14"/>
      <c r="AR45" s="14"/>
      <c r="AS45" s="14"/>
      <c r="AT45" s="14"/>
      <c r="AU45" s="14"/>
      <c r="AV45" s="14"/>
      <c r="AW45" s="14"/>
      <c r="AX45" s="14"/>
      <c r="AY45" s="14"/>
      <c r="AZ45" s="14"/>
    </row>
    <row r="46" spans="1:52">
      <c r="A46" s="14"/>
      <c r="B46" s="14"/>
      <c r="C46" s="14"/>
      <c r="D46" s="15"/>
      <c r="E46" s="16"/>
      <c r="F46" s="16"/>
      <c r="G46" s="16"/>
      <c r="H46" s="16"/>
      <c r="I46" s="16"/>
      <c r="J46" s="16"/>
      <c r="K46" s="14"/>
      <c r="L46" s="14"/>
      <c r="M46" s="14"/>
      <c r="N46" s="14"/>
      <c r="O46" s="14"/>
      <c r="P46" s="14"/>
      <c r="Q46" s="14"/>
      <c r="R46" s="14"/>
      <c r="S46" s="16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4"/>
      <c r="AK46" s="14"/>
      <c r="AL46" s="14"/>
      <c r="AM46" s="14"/>
      <c r="AN46" s="14"/>
      <c r="AO46" s="14"/>
      <c r="AP46" s="14"/>
      <c r="AQ46" s="14"/>
      <c r="AR46" s="14"/>
      <c r="AS46" s="14"/>
      <c r="AT46" s="14"/>
      <c r="AU46" s="14"/>
      <c r="AV46" s="14"/>
      <c r="AW46" s="14"/>
      <c r="AX46" s="14"/>
      <c r="AY46" s="14"/>
      <c r="AZ46" s="14"/>
    </row>
    <row r="47" spans="1:52">
      <c r="A47" s="14"/>
      <c r="B47" s="14"/>
      <c r="C47" s="14"/>
      <c r="D47" s="15"/>
      <c r="E47" s="16"/>
      <c r="F47" s="16"/>
      <c r="G47" s="16"/>
      <c r="H47" s="16"/>
      <c r="I47" s="16"/>
      <c r="J47" s="16"/>
      <c r="K47" s="14"/>
      <c r="L47" s="14"/>
      <c r="M47" s="14"/>
      <c r="N47" s="14"/>
      <c r="O47" s="14"/>
      <c r="P47" s="14"/>
      <c r="Q47" s="14"/>
      <c r="R47" s="14"/>
      <c r="S47" s="16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  <c r="AS47" s="14"/>
      <c r="AT47" s="14"/>
      <c r="AU47" s="14"/>
      <c r="AV47" s="14"/>
      <c r="AW47" s="14"/>
      <c r="AX47" s="14"/>
      <c r="AY47" s="14"/>
      <c r="AZ47" s="14"/>
    </row>
    <row r="48" spans="1:52">
      <c r="A48" s="14"/>
      <c r="B48" s="14"/>
      <c r="C48" s="14"/>
      <c r="D48" s="15"/>
      <c r="E48" s="16"/>
      <c r="F48" s="16"/>
      <c r="G48" s="16"/>
      <c r="H48" s="16"/>
      <c r="I48" s="16"/>
      <c r="J48" s="16"/>
      <c r="K48" s="14"/>
      <c r="L48" s="14"/>
      <c r="M48" s="14"/>
      <c r="N48" s="14"/>
      <c r="O48" s="14"/>
      <c r="P48" s="14"/>
      <c r="Q48" s="14"/>
      <c r="R48" s="14"/>
      <c r="S48" s="16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  <c r="AJ48" s="14"/>
      <c r="AK48" s="14"/>
      <c r="AL48" s="14"/>
      <c r="AM48" s="14"/>
      <c r="AN48" s="14"/>
      <c r="AO48" s="14"/>
      <c r="AP48" s="14"/>
      <c r="AQ48" s="14"/>
      <c r="AR48" s="14"/>
      <c r="AS48" s="14"/>
      <c r="AT48" s="14"/>
      <c r="AU48" s="14"/>
      <c r="AV48" s="14"/>
      <c r="AW48" s="14"/>
      <c r="AX48" s="14"/>
      <c r="AY48" s="14"/>
      <c r="AZ48" s="14"/>
    </row>
    <row r="49" spans="1:52">
      <c r="A49" s="14"/>
      <c r="B49" s="14"/>
      <c r="C49" s="14"/>
      <c r="D49" s="15"/>
      <c r="E49" s="16"/>
      <c r="F49" s="16"/>
      <c r="G49" s="16"/>
      <c r="H49" s="16"/>
      <c r="I49" s="16"/>
      <c r="J49" s="16"/>
      <c r="K49" s="14"/>
      <c r="L49" s="14"/>
      <c r="M49" s="14"/>
      <c r="N49" s="14"/>
      <c r="O49" s="14"/>
      <c r="P49" s="14"/>
      <c r="Q49" s="14"/>
      <c r="R49" s="14"/>
      <c r="S49" s="16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4"/>
      <c r="AI49" s="14"/>
      <c r="AJ49" s="14"/>
      <c r="AK49" s="14"/>
      <c r="AL49" s="14"/>
      <c r="AM49" s="14"/>
      <c r="AN49" s="14"/>
      <c r="AO49" s="14"/>
      <c r="AP49" s="14"/>
      <c r="AQ49" s="14"/>
      <c r="AR49" s="14"/>
      <c r="AS49" s="14"/>
      <c r="AT49" s="14"/>
      <c r="AU49" s="14"/>
      <c r="AV49" s="14"/>
      <c r="AW49" s="14"/>
      <c r="AX49" s="14"/>
      <c r="AY49" s="14"/>
      <c r="AZ49" s="14"/>
    </row>
    <row r="50" spans="1:52">
      <c r="A50" s="14"/>
      <c r="B50" s="14"/>
      <c r="C50" s="14"/>
      <c r="D50" s="15"/>
      <c r="E50" s="16"/>
      <c r="F50" s="16"/>
      <c r="G50" s="16"/>
      <c r="H50" s="16"/>
      <c r="I50" s="16"/>
      <c r="J50" s="16"/>
      <c r="K50" s="14"/>
      <c r="L50" s="14"/>
      <c r="M50" s="14"/>
      <c r="N50" s="14"/>
      <c r="O50" s="14"/>
      <c r="P50" s="14"/>
      <c r="Q50" s="14"/>
      <c r="R50" s="14"/>
      <c r="S50" s="16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14"/>
      <c r="AI50" s="14"/>
      <c r="AJ50" s="14"/>
      <c r="AK50" s="14"/>
      <c r="AL50" s="14"/>
      <c r="AM50" s="14"/>
      <c r="AN50" s="14"/>
      <c r="AO50" s="14"/>
      <c r="AP50" s="14"/>
      <c r="AQ50" s="14"/>
      <c r="AR50" s="14"/>
      <c r="AS50" s="14"/>
      <c r="AT50" s="14"/>
      <c r="AU50" s="14"/>
      <c r="AV50" s="14"/>
      <c r="AW50" s="14"/>
      <c r="AX50" s="14"/>
      <c r="AY50" s="14"/>
      <c r="AZ50" s="14"/>
    </row>
    <row r="51" spans="1:52">
      <c r="A51" s="14"/>
      <c r="B51" s="14"/>
      <c r="C51" s="14"/>
      <c r="D51" s="15"/>
      <c r="E51" s="16"/>
      <c r="F51" s="16"/>
      <c r="G51" s="16"/>
      <c r="H51" s="16"/>
      <c r="I51" s="16"/>
      <c r="J51" s="16"/>
      <c r="K51" s="14"/>
      <c r="L51" s="14"/>
      <c r="M51" s="14"/>
      <c r="N51" s="14"/>
      <c r="O51" s="14"/>
      <c r="P51" s="14"/>
      <c r="Q51" s="14"/>
      <c r="R51" s="14"/>
      <c r="S51" s="16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14"/>
      <c r="AJ51" s="14"/>
      <c r="AK51" s="14"/>
      <c r="AL51" s="14"/>
      <c r="AM51" s="14"/>
      <c r="AN51" s="14"/>
      <c r="AO51" s="14"/>
      <c r="AP51" s="14"/>
      <c r="AQ51" s="14"/>
      <c r="AR51" s="14"/>
      <c r="AS51" s="14"/>
      <c r="AT51" s="14"/>
      <c r="AU51" s="14"/>
      <c r="AV51" s="14"/>
      <c r="AW51" s="14"/>
      <c r="AX51" s="14"/>
      <c r="AY51" s="14"/>
      <c r="AZ51" s="14"/>
    </row>
    <row r="52" spans="1:52">
      <c r="A52" s="14"/>
      <c r="B52" s="14"/>
      <c r="C52" s="14"/>
      <c r="D52" s="15"/>
      <c r="E52" s="16"/>
      <c r="F52" s="16"/>
      <c r="G52" s="16"/>
      <c r="H52" s="16"/>
      <c r="I52" s="16"/>
      <c r="J52" s="16"/>
      <c r="K52" s="14"/>
      <c r="L52" s="14"/>
      <c r="M52" s="14"/>
      <c r="N52" s="14"/>
      <c r="O52" s="14"/>
      <c r="P52" s="14"/>
      <c r="Q52" s="14"/>
      <c r="R52" s="14"/>
      <c r="S52" s="16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4"/>
      <c r="AI52" s="14"/>
      <c r="AJ52" s="14"/>
      <c r="AK52" s="14"/>
      <c r="AL52" s="14"/>
      <c r="AM52" s="14"/>
      <c r="AN52" s="14"/>
      <c r="AO52" s="14"/>
      <c r="AP52" s="14"/>
      <c r="AQ52" s="14"/>
      <c r="AR52" s="14"/>
      <c r="AS52" s="14"/>
      <c r="AT52" s="14"/>
      <c r="AU52" s="14"/>
      <c r="AV52" s="14"/>
      <c r="AW52" s="14"/>
      <c r="AX52" s="14"/>
      <c r="AY52" s="14"/>
      <c r="AZ52" s="14"/>
    </row>
    <row r="53" spans="1:52">
      <c r="A53" s="14"/>
      <c r="B53" s="14"/>
      <c r="C53" s="14"/>
      <c r="D53" s="15"/>
      <c r="E53" s="16"/>
      <c r="F53" s="16"/>
      <c r="G53" s="16"/>
      <c r="H53" s="16"/>
      <c r="I53" s="16"/>
      <c r="J53" s="16"/>
      <c r="K53" s="14"/>
      <c r="L53" s="14"/>
      <c r="M53" s="14"/>
      <c r="N53" s="14"/>
      <c r="O53" s="14"/>
      <c r="P53" s="14"/>
      <c r="Q53" s="14"/>
      <c r="R53" s="14"/>
      <c r="S53" s="16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4"/>
      <c r="AG53" s="14"/>
      <c r="AH53" s="14"/>
      <c r="AI53" s="14"/>
      <c r="AJ53" s="14"/>
      <c r="AK53" s="14"/>
      <c r="AL53" s="14"/>
      <c r="AM53" s="14"/>
      <c r="AN53" s="14"/>
      <c r="AO53" s="14"/>
      <c r="AP53" s="14"/>
      <c r="AQ53" s="14"/>
      <c r="AR53" s="14"/>
      <c r="AS53" s="14"/>
      <c r="AT53" s="14"/>
      <c r="AU53" s="14"/>
      <c r="AV53" s="14"/>
      <c r="AW53" s="14"/>
      <c r="AX53" s="14"/>
      <c r="AY53" s="14"/>
      <c r="AZ53" s="14"/>
    </row>
    <row r="54" spans="1:52">
      <c r="A54" s="14"/>
      <c r="B54" s="14"/>
      <c r="C54" s="14"/>
      <c r="D54" s="15"/>
      <c r="E54" s="16"/>
      <c r="F54" s="16"/>
      <c r="G54" s="16"/>
      <c r="H54" s="16"/>
      <c r="I54" s="16"/>
      <c r="J54" s="16"/>
      <c r="K54" s="14"/>
      <c r="L54" s="14"/>
      <c r="M54" s="14"/>
      <c r="N54" s="14"/>
      <c r="O54" s="14"/>
      <c r="P54" s="14"/>
      <c r="Q54" s="14"/>
      <c r="R54" s="14"/>
      <c r="S54" s="16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4"/>
      <c r="AF54" s="14"/>
      <c r="AG54" s="14"/>
      <c r="AH54" s="14"/>
      <c r="AI54" s="14"/>
      <c r="AJ54" s="14"/>
      <c r="AK54" s="14"/>
      <c r="AL54" s="14"/>
      <c r="AM54" s="14"/>
      <c r="AN54" s="14"/>
      <c r="AO54" s="14"/>
      <c r="AP54" s="14"/>
      <c r="AQ54" s="14"/>
      <c r="AR54" s="14"/>
      <c r="AS54" s="14"/>
      <c r="AT54" s="14"/>
      <c r="AU54" s="14"/>
      <c r="AV54" s="14"/>
      <c r="AW54" s="14"/>
      <c r="AX54" s="14"/>
      <c r="AY54" s="14"/>
      <c r="AZ54" s="14"/>
    </row>
    <row r="55" spans="1:52">
      <c r="A55" s="14"/>
      <c r="B55" s="14"/>
      <c r="C55" s="14"/>
      <c r="D55" s="15"/>
      <c r="E55" s="16"/>
      <c r="F55" s="16"/>
      <c r="G55" s="16"/>
      <c r="H55" s="16"/>
      <c r="I55" s="16"/>
      <c r="J55" s="16"/>
      <c r="K55" s="14"/>
      <c r="L55" s="14"/>
      <c r="M55" s="14"/>
      <c r="N55" s="14"/>
      <c r="O55" s="14"/>
      <c r="P55" s="14"/>
      <c r="Q55" s="14"/>
      <c r="R55" s="14"/>
      <c r="S55" s="16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4"/>
      <c r="AG55" s="14"/>
      <c r="AH55" s="14"/>
      <c r="AI55" s="14"/>
      <c r="AJ55" s="14"/>
      <c r="AK55" s="14"/>
      <c r="AL55" s="14"/>
      <c r="AM55" s="14"/>
      <c r="AN55" s="14"/>
      <c r="AO55" s="14"/>
      <c r="AP55" s="14"/>
      <c r="AQ55" s="14"/>
      <c r="AR55" s="14"/>
      <c r="AS55" s="14"/>
      <c r="AT55" s="14"/>
      <c r="AU55" s="14"/>
      <c r="AV55" s="14"/>
      <c r="AW55" s="14"/>
      <c r="AX55" s="14"/>
      <c r="AY55" s="14"/>
      <c r="AZ55" s="14"/>
    </row>
    <row r="56" spans="1:52">
      <c r="A56" s="14"/>
      <c r="B56" s="14"/>
      <c r="C56" s="14"/>
      <c r="D56" s="15"/>
      <c r="E56" s="16"/>
      <c r="F56" s="16"/>
      <c r="G56" s="16"/>
      <c r="H56" s="16"/>
      <c r="I56" s="16"/>
      <c r="J56" s="16"/>
      <c r="K56" s="14"/>
      <c r="L56" s="14"/>
      <c r="M56" s="14"/>
      <c r="N56" s="14"/>
      <c r="O56" s="14"/>
      <c r="P56" s="14"/>
      <c r="Q56" s="14"/>
      <c r="R56" s="14"/>
      <c r="S56" s="16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4"/>
      <c r="AG56" s="14"/>
      <c r="AH56" s="14"/>
      <c r="AI56" s="14"/>
      <c r="AJ56" s="14"/>
      <c r="AK56" s="14"/>
      <c r="AL56" s="14"/>
      <c r="AM56" s="14"/>
      <c r="AN56" s="14"/>
      <c r="AO56" s="14"/>
      <c r="AP56" s="14"/>
      <c r="AQ56" s="14"/>
      <c r="AR56" s="14"/>
      <c r="AS56" s="14"/>
      <c r="AT56" s="14"/>
      <c r="AU56" s="14"/>
      <c r="AV56" s="14"/>
      <c r="AW56" s="14"/>
      <c r="AX56" s="14"/>
      <c r="AY56" s="14"/>
      <c r="AZ56" s="14"/>
    </row>
    <row r="57" spans="1:52">
      <c r="A57" s="14"/>
      <c r="B57" s="14"/>
      <c r="C57" s="14"/>
      <c r="D57" s="15"/>
      <c r="E57" s="16"/>
      <c r="F57" s="16"/>
      <c r="G57" s="16"/>
      <c r="H57" s="16"/>
      <c r="I57" s="16"/>
      <c r="J57" s="16"/>
      <c r="K57" s="14"/>
      <c r="L57" s="14"/>
      <c r="M57" s="14"/>
      <c r="N57" s="14"/>
      <c r="O57" s="14"/>
      <c r="P57" s="14"/>
      <c r="Q57" s="14"/>
      <c r="R57" s="14"/>
      <c r="S57" s="16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  <c r="AF57" s="14"/>
      <c r="AG57" s="14"/>
      <c r="AH57" s="14"/>
      <c r="AI57" s="14"/>
      <c r="AJ57" s="14"/>
      <c r="AK57" s="14"/>
      <c r="AL57" s="14"/>
      <c r="AM57" s="14"/>
      <c r="AN57" s="14"/>
      <c r="AO57" s="14"/>
      <c r="AP57" s="14"/>
      <c r="AQ57" s="14"/>
      <c r="AR57" s="14"/>
      <c r="AS57" s="14"/>
      <c r="AT57" s="14"/>
      <c r="AU57" s="14"/>
      <c r="AV57" s="14"/>
      <c r="AW57" s="14"/>
      <c r="AX57" s="14"/>
      <c r="AY57" s="14"/>
      <c r="AZ57" s="14"/>
    </row>
    <row r="58" spans="1:52">
      <c r="A58" s="14"/>
      <c r="B58" s="14"/>
      <c r="C58" s="14"/>
      <c r="D58" s="15"/>
      <c r="E58" s="16"/>
      <c r="F58" s="16"/>
      <c r="G58" s="16"/>
      <c r="H58" s="16"/>
      <c r="I58" s="16"/>
      <c r="J58" s="16"/>
      <c r="K58" s="14"/>
      <c r="L58" s="14"/>
      <c r="M58" s="14"/>
      <c r="N58" s="14"/>
      <c r="O58" s="14"/>
      <c r="P58" s="14"/>
      <c r="Q58" s="14"/>
      <c r="R58" s="14"/>
      <c r="S58" s="16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4"/>
      <c r="AF58" s="14"/>
      <c r="AG58" s="14"/>
      <c r="AH58" s="14"/>
      <c r="AI58" s="14"/>
      <c r="AJ58" s="14"/>
      <c r="AK58" s="14"/>
      <c r="AL58" s="14"/>
      <c r="AM58" s="14"/>
      <c r="AN58" s="14"/>
      <c r="AO58" s="14"/>
      <c r="AP58" s="14"/>
      <c r="AQ58" s="14"/>
      <c r="AR58" s="14"/>
      <c r="AS58" s="14"/>
      <c r="AT58" s="14"/>
      <c r="AU58" s="14"/>
      <c r="AV58" s="14"/>
      <c r="AW58" s="14"/>
      <c r="AX58" s="14"/>
      <c r="AY58" s="14"/>
      <c r="AZ58" s="14"/>
    </row>
    <row r="59" spans="1:52">
      <c r="A59" s="14"/>
      <c r="B59" s="14"/>
      <c r="C59" s="14"/>
      <c r="D59" s="15"/>
      <c r="E59" s="16"/>
      <c r="F59" s="16"/>
      <c r="G59" s="16"/>
      <c r="H59" s="16"/>
      <c r="I59" s="16"/>
      <c r="J59" s="16"/>
      <c r="K59" s="14"/>
      <c r="L59" s="14"/>
      <c r="M59" s="14"/>
      <c r="N59" s="14"/>
      <c r="O59" s="14"/>
      <c r="P59" s="14"/>
      <c r="Q59" s="14"/>
      <c r="R59" s="14"/>
      <c r="S59" s="16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4"/>
      <c r="AF59" s="14"/>
      <c r="AG59" s="14"/>
      <c r="AH59" s="14"/>
      <c r="AI59" s="14"/>
      <c r="AJ59" s="14"/>
      <c r="AK59" s="14"/>
      <c r="AL59" s="14"/>
      <c r="AM59" s="14"/>
      <c r="AN59" s="14"/>
      <c r="AO59" s="14"/>
      <c r="AP59" s="14"/>
      <c r="AQ59" s="14"/>
      <c r="AR59" s="14"/>
      <c r="AS59" s="14"/>
      <c r="AT59" s="14"/>
      <c r="AU59" s="14"/>
      <c r="AV59" s="14"/>
      <c r="AW59" s="14"/>
      <c r="AX59" s="14"/>
      <c r="AY59" s="14"/>
      <c r="AZ59" s="14"/>
    </row>
    <row r="60" spans="1:52">
      <c r="A60" s="14"/>
      <c r="B60" s="14"/>
      <c r="C60" s="14"/>
      <c r="D60" s="15"/>
      <c r="E60" s="16"/>
      <c r="F60" s="16"/>
      <c r="G60" s="16"/>
      <c r="H60" s="16"/>
      <c r="I60" s="16"/>
      <c r="J60" s="16"/>
      <c r="K60" s="14"/>
      <c r="L60" s="14"/>
      <c r="M60" s="14"/>
      <c r="N60" s="14"/>
      <c r="O60" s="14"/>
      <c r="P60" s="14"/>
      <c r="Q60" s="14"/>
      <c r="R60" s="14"/>
      <c r="S60" s="16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4"/>
      <c r="AF60" s="14"/>
      <c r="AG60" s="14"/>
      <c r="AH60" s="14"/>
      <c r="AI60" s="14"/>
      <c r="AJ60" s="14"/>
      <c r="AK60" s="14"/>
      <c r="AL60" s="14"/>
      <c r="AM60" s="14"/>
      <c r="AN60" s="14"/>
      <c r="AO60" s="14"/>
      <c r="AP60" s="14"/>
      <c r="AQ60" s="14"/>
      <c r="AR60" s="14"/>
      <c r="AS60" s="14"/>
      <c r="AT60" s="14"/>
      <c r="AU60" s="14"/>
      <c r="AV60" s="14"/>
      <c r="AW60" s="14"/>
      <c r="AX60" s="14"/>
      <c r="AY60" s="14"/>
      <c r="AZ60" s="14"/>
    </row>
    <row r="61" spans="1:52">
      <c r="A61" s="14"/>
      <c r="B61" s="14"/>
      <c r="C61" s="14"/>
      <c r="D61" s="15"/>
      <c r="E61" s="16"/>
      <c r="F61" s="16"/>
      <c r="G61" s="16"/>
      <c r="H61" s="16"/>
      <c r="I61" s="16"/>
      <c r="J61" s="16"/>
      <c r="K61" s="14"/>
      <c r="L61" s="14"/>
      <c r="M61" s="14"/>
      <c r="N61" s="14"/>
      <c r="O61" s="14"/>
      <c r="P61" s="14"/>
      <c r="Q61" s="14"/>
      <c r="R61" s="14"/>
      <c r="S61" s="16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  <c r="AF61" s="14"/>
      <c r="AG61" s="14"/>
      <c r="AH61" s="14"/>
      <c r="AI61" s="14"/>
      <c r="AJ61" s="14"/>
      <c r="AK61" s="14"/>
      <c r="AL61" s="14"/>
      <c r="AM61" s="14"/>
      <c r="AN61" s="14"/>
      <c r="AO61" s="14"/>
      <c r="AP61" s="14"/>
      <c r="AQ61" s="14"/>
      <c r="AR61" s="14"/>
      <c r="AS61" s="14"/>
      <c r="AT61" s="14"/>
      <c r="AU61" s="14"/>
      <c r="AV61" s="14"/>
      <c r="AW61" s="14"/>
      <c r="AX61" s="14"/>
      <c r="AY61" s="14"/>
      <c r="AZ61" s="14"/>
    </row>
    <row r="62" spans="1:52">
      <c r="A62" s="14"/>
      <c r="B62" s="14"/>
      <c r="C62" s="14"/>
      <c r="D62" s="15"/>
      <c r="E62" s="16"/>
      <c r="F62" s="16"/>
      <c r="G62" s="16"/>
      <c r="H62" s="16"/>
      <c r="I62" s="16"/>
      <c r="J62" s="16"/>
      <c r="K62" s="14"/>
      <c r="L62" s="14"/>
      <c r="M62" s="14"/>
      <c r="N62" s="14"/>
      <c r="O62" s="14"/>
      <c r="P62" s="14"/>
      <c r="Q62" s="14"/>
      <c r="R62" s="14"/>
      <c r="S62" s="16"/>
      <c r="T62" s="14"/>
      <c r="U62" s="14"/>
      <c r="V62" s="14"/>
      <c r="W62" s="14"/>
      <c r="X62" s="14"/>
      <c r="Y62" s="14"/>
      <c r="Z62" s="14"/>
      <c r="AA62" s="14"/>
      <c r="AB62" s="14"/>
      <c r="AC62" s="14"/>
      <c r="AD62" s="14"/>
      <c r="AE62" s="14"/>
      <c r="AF62" s="14"/>
      <c r="AG62" s="14"/>
      <c r="AH62" s="14"/>
      <c r="AI62" s="14"/>
      <c r="AJ62" s="14"/>
      <c r="AK62" s="14"/>
      <c r="AL62" s="14"/>
      <c r="AM62" s="14"/>
      <c r="AN62" s="14"/>
      <c r="AO62" s="14"/>
      <c r="AP62" s="14"/>
      <c r="AQ62" s="14"/>
      <c r="AR62" s="14"/>
      <c r="AS62" s="14"/>
      <c r="AT62" s="14"/>
      <c r="AU62" s="14"/>
      <c r="AV62" s="14"/>
      <c r="AW62" s="14"/>
      <c r="AX62" s="14"/>
      <c r="AY62" s="14"/>
      <c r="AZ62" s="14"/>
    </row>
    <row r="63" spans="1:52">
      <c r="A63" s="14"/>
      <c r="B63" s="14"/>
      <c r="C63" s="14"/>
      <c r="D63" s="15"/>
      <c r="E63" s="16"/>
      <c r="F63" s="16"/>
      <c r="G63" s="16"/>
      <c r="H63" s="16"/>
      <c r="I63" s="16"/>
      <c r="J63" s="16"/>
      <c r="K63" s="14"/>
      <c r="L63" s="14"/>
      <c r="M63" s="14"/>
      <c r="N63" s="14"/>
      <c r="O63" s="14"/>
      <c r="P63" s="14"/>
      <c r="Q63" s="14"/>
      <c r="R63" s="14"/>
      <c r="S63" s="16"/>
      <c r="T63" s="14"/>
      <c r="U63" s="14"/>
      <c r="V63" s="14"/>
      <c r="W63" s="14"/>
      <c r="X63" s="14"/>
      <c r="Y63" s="14"/>
      <c r="Z63" s="14"/>
      <c r="AA63" s="14"/>
      <c r="AB63" s="14"/>
      <c r="AC63" s="14"/>
      <c r="AD63" s="14"/>
      <c r="AE63" s="14"/>
      <c r="AF63" s="14"/>
      <c r="AG63" s="14"/>
      <c r="AH63" s="14"/>
      <c r="AI63" s="14"/>
      <c r="AJ63" s="14"/>
      <c r="AK63" s="14"/>
      <c r="AL63" s="14"/>
      <c r="AM63" s="14"/>
      <c r="AN63" s="14"/>
      <c r="AO63" s="14"/>
      <c r="AP63" s="14"/>
      <c r="AQ63" s="14"/>
      <c r="AR63" s="14"/>
      <c r="AS63" s="14"/>
      <c r="AT63" s="14"/>
      <c r="AU63" s="14"/>
      <c r="AV63" s="14"/>
      <c r="AW63" s="14"/>
      <c r="AX63" s="14"/>
      <c r="AY63" s="14"/>
      <c r="AZ63" s="14"/>
    </row>
    <row r="64" spans="1:52">
      <c r="A64" s="14"/>
      <c r="B64" s="14"/>
      <c r="C64" s="14"/>
      <c r="D64" s="15"/>
      <c r="E64" s="16"/>
      <c r="F64" s="16"/>
      <c r="G64" s="16"/>
      <c r="H64" s="16"/>
      <c r="I64" s="16"/>
      <c r="J64" s="16"/>
      <c r="K64" s="14"/>
      <c r="L64" s="14"/>
      <c r="M64" s="14"/>
      <c r="N64" s="14"/>
      <c r="O64" s="14"/>
      <c r="P64" s="14"/>
      <c r="Q64" s="14"/>
      <c r="R64" s="14"/>
      <c r="S64" s="16"/>
      <c r="T64" s="14"/>
      <c r="U64" s="14"/>
      <c r="V64" s="14"/>
      <c r="W64" s="14"/>
      <c r="X64" s="14"/>
      <c r="Y64" s="14"/>
      <c r="Z64" s="14"/>
      <c r="AA64" s="14"/>
      <c r="AB64" s="14"/>
      <c r="AC64" s="14"/>
      <c r="AD64" s="14"/>
      <c r="AE64" s="14"/>
      <c r="AF64" s="14"/>
      <c r="AG64" s="14"/>
      <c r="AH64" s="14"/>
      <c r="AI64" s="14"/>
      <c r="AJ64" s="14"/>
      <c r="AK64" s="14"/>
      <c r="AL64" s="14"/>
      <c r="AM64" s="14"/>
      <c r="AN64" s="14"/>
      <c r="AO64" s="14"/>
      <c r="AP64" s="14"/>
      <c r="AQ64" s="14"/>
      <c r="AR64" s="14"/>
      <c r="AS64" s="14"/>
      <c r="AT64" s="14"/>
      <c r="AU64" s="14"/>
      <c r="AV64" s="14"/>
      <c r="AW64" s="14"/>
      <c r="AX64" s="14"/>
      <c r="AY64" s="14"/>
      <c r="AZ64" s="14"/>
    </row>
    <row r="65" spans="1:52">
      <c r="A65" s="14"/>
      <c r="B65" s="14"/>
      <c r="C65" s="14"/>
      <c r="D65" s="15"/>
      <c r="E65" s="16"/>
      <c r="F65" s="16"/>
      <c r="G65" s="16"/>
      <c r="H65" s="16"/>
      <c r="I65" s="16"/>
      <c r="J65" s="16"/>
      <c r="K65" s="14"/>
      <c r="L65" s="14"/>
      <c r="M65" s="14"/>
      <c r="N65" s="14"/>
      <c r="O65" s="14"/>
      <c r="P65" s="14"/>
      <c r="Q65" s="14"/>
      <c r="R65" s="14"/>
      <c r="S65" s="16"/>
      <c r="T65" s="14"/>
      <c r="U65" s="14"/>
      <c r="V65" s="14"/>
      <c r="W65" s="14"/>
      <c r="X65" s="14"/>
      <c r="Y65" s="14"/>
      <c r="Z65" s="14"/>
      <c r="AA65" s="14"/>
      <c r="AB65" s="14"/>
      <c r="AC65" s="14"/>
      <c r="AD65" s="14"/>
      <c r="AE65" s="14"/>
      <c r="AF65" s="14"/>
      <c r="AG65" s="14"/>
      <c r="AH65" s="14"/>
      <c r="AI65" s="14"/>
      <c r="AJ65" s="14"/>
      <c r="AK65" s="14"/>
      <c r="AL65" s="14"/>
      <c r="AM65" s="14"/>
      <c r="AN65" s="14"/>
      <c r="AO65" s="14"/>
      <c r="AP65" s="14"/>
      <c r="AQ65" s="14"/>
      <c r="AR65" s="14"/>
      <c r="AS65" s="14"/>
      <c r="AT65" s="14"/>
      <c r="AU65" s="14"/>
      <c r="AV65" s="14"/>
      <c r="AW65" s="14"/>
      <c r="AX65" s="14"/>
      <c r="AY65" s="14"/>
      <c r="AZ65" s="14"/>
    </row>
    <row r="66" spans="1:52">
      <c r="A66" s="14"/>
      <c r="B66" s="14"/>
      <c r="C66" s="14"/>
      <c r="D66" s="15"/>
      <c r="E66" s="16"/>
      <c r="F66" s="16"/>
      <c r="G66" s="16"/>
      <c r="H66" s="16"/>
      <c r="I66" s="16"/>
      <c r="J66" s="16"/>
      <c r="K66" s="14"/>
      <c r="L66" s="14"/>
      <c r="M66" s="14"/>
      <c r="N66" s="14"/>
      <c r="O66" s="14"/>
      <c r="P66" s="14"/>
      <c r="Q66" s="14"/>
      <c r="R66" s="14"/>
      <c r="S66" s="16"/>
      <c r="T66" s="14"/>
      <c r="U66" s="14"/>
      <c r="V66" s="14"/>
      <c r="W66" s="14"/>
      <c r="X66" s="14"/>
      <c r="Y66" s="14"/>
      <c r="Z66" s="14"/>
      <c r="AA66" s="14"/>
      <c r="AB66" s="14"/>
      <c r="AC66" s="14"/>
      <c r="AD66" s="14"/>
      <c r="AE66" s="14"/>
      <c r="AF66" s="14"/>
      <c r="AG66" s="14"/>
      <c r="AH66" s="14"/>
      <c r="AI66" s="14"/>
      <c r="AJ66" s="14"/>
      <c r="AK66" s="14"/>
      <c r="AL66" s="14"/>
      <c r="AM66" s="14"/>
      <c r="AN66" s="14"/>
      <c r="AO66" s="14"/>
      <c r="AP66" s="14"/>
      <c r="AQ66" s="14"/>
      <c r="AR66" s="14"/>
      <c r="AS66" s="14"/>
      <c r="AT66" s="14"/>
      <c r="AU66" s="14"/>
      <c r="AV66" s="14"/>
      <c r="AW66" s="14"/>
      <c r="AX66" s="14"/>
      <c r="AY66" s="14"/>
      <c r="AZ66" s="14"/>
    </row>
    <row r="67" spans="1:52">
      <c r="A67" s="14"/>
      <c r="B67" s="14"/>
      <c r="C67" s="14"/>
      <c r="D67" s="15"/>
      <c r="E67" s="16"/>
      <c r="F67" s="16"/>
      <c r="G67" s="16"/>
      <c r="H67" s="16"/>
      <c r="I67" s="16"/>
      <c r="J67" s="16"/>
      <c r="K67" s="14"/>
      <c r="L67" s="14"/>
      <c r="M67" s="14"/>
      <c r="N67" s="14"/>
      <c r="O67" s="14"/>
      <c r="P67" s="14"/>
      <c r="Q67" s="14"/>
      <c r="R67" s="14"/>
      <c r="S67" s="16"/>
      <c r="T67" s="14"/>
      <c r="U67" s="14"/>
      <c r="V67" s="14"/>
      <c r="W67" s="14"/>
      <c r="X67" s="14"/>
      <c r="Y67" s="14"/>
      <c r="Z67" s="14"/>
      <c r="AA67" s="14"/>
      <c r="AB67" s="14"/>
      <c r="AC67" s="14"/>
      <c r="AD67" s="14"/>
      <c r="AE67" s="14"/>
      <c r="AF67" s="14"/>
      <c r="AG67" s="14"/>
      <c r="AH67" s="14"/>
      <c r="AI67" s="14"/>
      <c r="AJ67" s="14"/>
      <c r="AK67" s="14"/>
      <c r="AL67" s="14"/>
      <c r="AM67" s="14"/>
      <c r="AN67" s="14"/>
      <c r="AO67" s="14"/>
      <c r="AP67" s="14"/>
      <c r="AQ67" s="14"/>
      <c r="AR67" s="14"/>
      <c r="AS67" s="14"/>
      <c r="AT67" s="14"/>
      <c r="AU67" s="14"/>
      <c r="AV67" s="14"/>
      <c r="AW67" s="14"/>
      <c r="AX67" s="14"/>
      <c r="AY67" s="14"/>
      <c r="AZ67" s="14"/>
    </row>
    <row r="68" spans="1:52">
      <c r="A68" s="14"/>
      <c r="B68" s="14"/>
      <c r="C68" s="14"/>
      <c r="D68" s="15"/>
      <c r="E68" s="16"/>
      <c r="F68" s="16"/>
      <c r="G68" s="16"/>
      <c r="H68" s="16"/>
      <c r="I68" s="16"/>
      <c r="J68" s="16"/>
      <c r="K68" s="14"/>
      <c r="L68" s="14"/>
      <c r="M68" s="14"/>
      <c r="N68" s="14"/>
      <c r="O68" s="14"/>
      <c r="P68" s="14"/>
      <c r="Q68" s="14"/>
      <c r="R68" s="14"/>
      <c r="S68" s="16"/>
      <c r="T68" s="14"/>
      <c r="U68" s="14"/>
      <c r="V68" s="14"/>
      <c r="W68" s="14"/>
      <c r="X68" s="14"/>
      <c r="Y68" s="14"/>
      <c r="Z68" s="14"/>
      <c r="AA68" s="14"/>
      <c r="AB68" s="14"/>
      <c r="AC68" s="14"/>
      <c r="AD68" s="14"/>
      <c r="AE68" s="14"/>
      <c r="AF68" s="14"/>
      <c r="AG68" s="14"/>
      <c r="AH68" s="14"/>
      <c r="AI68" s="14"/>
      <c r="AJ68" s="14"/>
      <c r="AK68" s="14"/>
      <c r="AL68" s="14"/>
      <c r="AM68" s="14"/>
      <c r="AN68" s="14"/>
      <c r="AO68" s="14"/>
      <c r="AP68" s="14"/>
      <c r="AQ68" s="14"/>
      <c r="AR68" s="14"/>
      <c r="AS68" s="14"/>
      <c r="AT68" s="14"/>
      <c r="AU68" s="14"/>
      <c r="AV68" s="14"/>
      <c r="AW68" s="14"/>
      <c r="AX68" s="14"/>
      <c r="AY68" s="14"/>
      <c r="AZ68" s="14"/>
    </row>
    <row r="69" spans="1:52">
      <c r="A69" s="14"/>
      <c r="B69" s="14"/>
      <c r="C69" s="14"/>
      <c r="D69" s="15"/>
      <c r="E69" s="16"/>
      <c r="F69" s="16"/>
      <c r="G69" s="16"/>
      <c r="H69" s="16"/>
      <c r="I69" s="16"/>
      <c r="J69" s="16"/>
      <c r="K69" s="14"/>
      <c r="L69" s="14"/>
      <c r="M69" s="14"/>
      <c r="N69" s="14"/>
      <c r="O69" s="14"/>
      <c r="P69" s="14"/>
      <c r="Q69" s="14"/>
      <c r="R69" s="14"/>
      <c r="S69" s="16"/>
      <c r="T69" s="14"/>
      <c r="U69" s="14"/>
      <c r="V69" s="14"/>
      <c r="W69" s="14"/>
      <c r="X69" s="14"/>
      <c r="Y69" s="14"/>
      <c r="Z69" s="14"/>
      <c r="AA69" s="14"/>
      <c r="AB69" s="14"/>
      <c r="AC69" s="14"/>
      <c r="AD69" s="14"/>
      <c r="AE69" s="14"/>
      <c r="AF69" s="14"/>
      <c r="AG69" s="14"/>
      <c r="AH69" s="14"/>
      <c r="AI69" s="14"/>
      <c r="AJ69" s="14"/>
      <c r="AK69" s="14"/>
      <c r="AL69" s="14"/>
      <c r="AM69" s="14"/>
      <c r="AN69" s="14"/>
      <c r="AO69" s="14"/>
      <c r="AP69" s="14"/>
      <c r="AQ69" s="14"/>
      <c r="AR69" s="14"/>
      <c r="AS69" s="14"/>
      <c r="AT69" s="14"/>
      <c r="AU69" s="14"/>
      <c r="AV69" s="14"/>
      <c r="AW69" s="14"/>
      <c r="AX69" s="14"/>
      <c r="AY69" s="14"/>
      <c r="AZ69" s="14"/>
    </row>
    <row r="70" spans="1:52">
      <c r="A70" s="14"/>
      <c r="B70" s="14"/>
      <c r="C70" s="14"/>
      <c r="D70" s="15"/>
      <c r="E70" s="16"/>
      <c r="F70" s="16"/>
      <c r="G70" s="16"/>
      <c r="H70" s="16"/>
      <c r="I70" s="16"/>
      <c r="J70" s="16"/>
      <c r="K70" s="14"/>
      <c r="L70" s="14"/>
      <c r="M70" s="14"/>
      <c r="N70" s="14"/>
      <c r="O70" s="14"/>
      <c r="P70" s="14"/>
      <c r="Q70" s="14"/>
      <c r="R70" s="14"/>
      <c r="S70" s="16"/>
      <c r="T70" s="14"/>
      <c r="U70" s="14"/>
      <c r="V70" s="14"/>
      <c r="W70" s="14"/>
      <c r="X70" s="14"/>
      <c r="Y70" s="14"/>
      <c r="Z70" s="14"/>
      <c r="AA70" s="14"/>
      <c r="AB70" s="14"/>
      <c r="AC70" s="14"/>
      <c r="AD70" s="14"/>
      <c r="AE70" s="14"/>
      <c r="AF70" s="14"/>
      <c r="AG70" s="14"/>
      <c r="AH70" s="14"/>
      <c r="AI70" s="14"/>
      <c r="AJ70" s="14"/>
      <c r="AK70" s="14"/>
      <c r="AL70" s="14"/>
      <c r="AM70" s="14"/>
      <c r="AN70" s="14"/>
      <c r="AO70" s="14"/>
      <c r="AP70" s="14"/>
      <c r="AQ70" s="14"/>
      <c r="AR70" s="14"/>
      <c r="AS70" s="14"/>
      <c r="AT70" s="14"/>
      <c r="AU70" s="14"/>
      <c r="AV70" s="14"/>
      <c r="AW70" s="14"/>
      <c r="AX70" s="14"/>
      <c r="AY70" s="14"/>
      <c r="AZ70" s="14"/>
    </row>
    <row r="71" spans="1:52">
      <c r="A71" s="14"/>
      <c r="B71" s="14"/>
      <c r="C71" s="14"/>
      <c r="D71" s="15"/>
      <c r="E71" s="16"/>
      <c r="F71" s="16"/>
      <c r="G71" s="16"/>
      <c r="H71" s="16"/>
      <c r="I71" s="16"/>
      <c r="J71" s="16"/>
      <c r="K71" s="14"/>
      <c r="L71" s="14"/>
      <c r="M71" s="14"/>
      <c r="N71" s="14"/>
      <c r="O71" s="14"/>
      <c r="P71" s="14"/>
      <c r="Q71" s="14"/>
      <c r="R71" s="14"/>
      <c r="S71" s="16"/>
      <c r="T71" s="14"/>
      <c r="U71" s="14"/>
      <c r="V71" s="14"/>
      <c r="W71" s="14"/>
      <c r="X71" s="14"/>
      <c r="Y71" s="14"/>
      <c r="Z71" s="14"/>
      <c r="AA71" s="14"/>
      <c r="AB71" s="14"/>
      <c r="AC71" s="14"/>
      <c r="AD71" s="14"/>
      <c r="AE71" s="14"/>
      <c r="AF71" s="14"/>
      <c r="AG71" s="14"/>
      <c r="AH71" s="14"/>
      <c r="AI71" s="14"/>
      <c r="AJ71" s="14"/>
      <c r="AK71" s="14"/>
      <c r="AL71" s="14"/>
      <c r="AM71" s="14"/>
      <c r="AN71" s="14"/>
      <c r="AO71" s="14"/>
      <c r="AP71" s="14"/>
      <c r="AQ71" s="14"/>
      <c r="AR71" s="14"/>
      <c r="AS71" s="14"/>
      <c r="AT71" s="14"/>
      <c r="AU71" s="14"/>
      <c r="AV71" s="14"/>
      <c r="AW71" s="14"/>
      <c r="AX71" s="14"/>
      <c r="AY71" s="14"/>
      <c r="AZ71" s="14"/>
    </row>
    <row r="72" spans="1:52">
      <c r="A72" s="14"/>
      <c r="B72" s="14"/>
      <c r="C72" s="14"/>
      <c r="D72" s="15"/>
      <c r="E72" s="16"/>
      <c r="F72" s="16"/>
      <c r="G72" s="16"/>
      <c r="H72" s="16"/>
      <c r="I72" s="16"/>
      <c r="J72" s="16"/>
      <c r="K72" s="14"/>
      <c r="L72" s="14"/>
      <c r="M72" s="14"/>
      <c r="N72" s="14"/>
      <c r="O72" s="14"/>
      <c r="P72" s="14"/>
      <c r="Q72" s="14"/>
      <c r="R72" s="14"/>
      <c r="S72" s="16"/>
      <c r="T72" s="14"/>
      <c r="U72" s="14"/>
      <c r="V72" s="14"/>
      <c r="W72" s="14"/>
      <c r="X72" s="14"/>
      <c r="Y72" s="14"/>
      <c r="Z72" s="14"/>
      <c r="AA72" s="14"/>
      <c r="AB72" s="14"/>
      <c r="AC72" s="14"/>
      <c r="AD72" s="14"/>
      <c r="AE72" s="14"/>
      <c r="AF72" s="14"/>
      <c r="AG72" s="14"/>
      <c r="AH72" s="14"/>
      <c r="AI72" s="14"/>
      <c r="AJ72" s="14"/>
      <c r="AK72" s="14"/>
      <c r="AL72" s="14"/>
      <c r="AM72" s="14"/>
      <c r="AN72" s="14"/>
      <c r="AO72" s="14"/>
      <c r="AP72" s="14"/>
      <c r="AQ72" s="14"/>
      <c r="AR72" s="14"/>
      <c r="AS72" s="14"/>
      <c r="AT72" s="14"/>
      <c r="AU72" s="14"/>
      <c r="AV72" s="14"/>
      <c r="AW72" s="14"/>
      <c r="AX72" s="14"/>
      <c r="AY72" s="14"/>
      <c r="AZ72" s="14"/>
    </row>
    <row r="73" spans="1:52">
      <c r="A73" s="14"/>
      <c r="B73" s="14"/>
      <c r="C73" s="14"/>
      <c r="D73" s="15"/>
      <c r="E73" s="16"/>
      <c r="F73" s="16"/>
      <c r="G73" s="16"/>
      <c r="H73" s="16"/>
      <c r="I73" s="16"/>
      <c r="J73" s="16"/>
      <c r="K73" s="14"/>
      <c r="L73" s="14"/>
      <c r="M73" s="14"/>
      <c r="N73" s="14"/>
      <c r="O73" s="14"/>
      <c r="P73" s="14"/>
      <c r="Q73" s="14"/>
      <c r="R73" s="14"/>
      <c r="S73" s="16"/>
      <c r="T73" s="14"/>
      <c r="U73" s="14"/>
      <c r="V73" s="14"/>
      <c r="W73" s="14"/>
      <c r="X73" s="14"/>
      <c r="Y73" s="14"/>
      <c r="Z73" s="14"/>
      <c r="AA73" s="14"/>
      <c r="AB73" s="14"/>
      <c r="AC73" s="14"/>
      <c r="AD73" s="14"/>
      <c r="AE73" s="14"/>
      <c r="AF73" s="14"/>
      <c r="AG73" s="14"/>
      <c r="AH73" s="14"/>
      <c r="AI73" s="14"/>
      <c r="AJ73" s="14"/>
      <c r="AK73" s="14"/>
      <c r="AL73" s="14"/>
      <c r="AM73" s="14"/>
      <c r="AN73" s="14"/>
      <c r="AO73" s="14"/>
      <c r="AP73" s="14"/>
      <c r="AQ73" s="14"/>
      <c r="AR73" s="14"/>
      <c r="AS73" s="14"/>
      <c r="AT73" s="14"/>
      <c r="AU73" s="14"/>
      <c r="AV73" s="14"/>
      <c r="AW73" s="14"/>
      <c r="AX73" s="14"/>
      <c r="AY73" s="14"/>
      <c r="AZ73" s="14"/>
    </row>
    <row r="74" spans="1:52">
      <c r="A74" s="14"/>
      <c r="B74" s="14"/>
      <c r="C74" s="14"/>
      <c r="D74" s="15"/>
      <c r="E74" s="16"/>
      <c r="F74" s="16"/>
      <c r="G74" s="16"/>
      <c r="H74" s="16"/>
      <c r="I74" s="16"/>
      <c r="J74" s="16"/>
      <c r="K74" s="14"/>
      <c r="L74" s="14"/>
      <c r="M74" s="14"/>
      <c r="N74" s="14"/>
      <c r="O74" s="14"/>
      <c r="P74" s="14"/>
      <c r="Q74" s="14"/>
      <c r="R74" s="14"/>
      <c r="S74" s="16"/>
      <c r="T74" s="14"/>
      <c r="U74" s="14"/>
      <c r="V74" s="14"/>
      <c r="W74" s="14"/>
      <c r="X74" s="14"/>
      <c r="Y74" s="14"/>
      <c r="Z74" s="14"/>
      <c r="AA74" s="14"/>
      <c r="AB74" s="14"/>
      <c r="AC74" s="14"/>
      <c r="AD74" s="14"/>
      <c r="AE74" s="14"/>
      <c r="AF74" s="14"/>
      <c r="AG74" s="14"/>
      <c r="AH74" s="14"/>
      <c r="AI74" s="14"/>
      <c r="AJ74" s="14"/>
      <c r="AK74" s="14"/>
      <c r="AL74" s="14"/>
      <c r="AM74" s="14"/>
      <c r="AN74" s="14"/>
      <c r="AO74" s="14"/>
      <c r="AP74" s="14"/>
      <c r="AQ74" s="14"/>
      <c r="AR74" s="14"/>
      <c r="AS74" s="14"/>
      <c r="AT74" s="14"/>
      <c r="AU74" s="14"/>
      <c r="AV74" s="14"/>
      <c r="AW74" s="14"/>
      <c r="AX74" s="14"/>
      <c r="AY74" s="14"/>
      <c r="AZ74" s="14"/>
    </row>
    <row r="75" spans="1:52">
      <c r="A75" s="14"/>
      <c r="B75" s="14"/>
      <c r="C75" s="14"/>
      <c r="D75" s="15"/>
      <c r="E75" s="16"/>
      <c r="F75" s="16"/>
      <c r="G75" s="16"/>
      <c r="H75" s="16"/>
      <c r="I75" s="16"/>
      <c r="J75" s="16"/>
      <c r="K75" s="14"/>
      <c r="L75" s="14"/>
      <c r="M75" s="14"/>
      <c r="N75" s="14"/>
      <c r="O75" s="14"/>
      <c r="P75" s="14"/>
      <c r="Q75" s="14"/>
      <c r="R75" s="14"/>
      <c r="S75" s="16"/>
      <c r="T75" s="14"/>
      <c r="U75" s="14"/>
      <c r="V75" s="14"/>
      <c r="W75" s="14"/>
      <c r="X75" s="14"/>
      <c r="Y75" s="14"/>
      <c r="Z75" s="14"/>
      <c r="AA75" s="14"/>
      <c r="AB75" s="14"/>
      <c r="AC75" s="14"/>
      <c r="AD75" s="14"/>
      <c r="AE75" s="14"/>
      <c r="AF75" s="14"/>
      <c r="AG75" s="14"/>
      <c r="AH75" s="14"/>
      <c r="AI75" s="14"/>
      <c r="AJ75" s="14"/>
      <c r="AK75" s="14"/>
      <c r="AL75" s="14"/>
      <c r="AM75" s="14"/>
      <c r="AN75" s="14"/>
      <c r="AO75" s="14"/>
      <c r="AP75" s="14"/>
      <c r="AQ75" s="14"/>
      <c r="AR75" s="14"/>
      <c r="AS75" s="14"/>
      <c r="AT75" s="14"/>
      <c r="AU75" s="14"/>
      <c r="AV75" s="14"/>
      <c r="AW75" s="14"/>
      <c r="AX75" s="14"/>
      <c r="AY75" s="14"/>
      <c r="AZ75" s="14"/>
    </row>
    <row r="76" spans="1:52">
      <c r="A76" s="14"/>
      <c r="B76" s="14"/>
      <c r="C76" s="14"/>
      <c r="D76" s="15"/>
      <c r="E76" s="16"/>
      <c r="F76" s="16"/>
      <c r="G76" s="16"/>
      <c r="H76" s="16"/>
      <c r="I76" s="16"/>
      <c r="J76" s="16"/>
      <c r="K76" s="14"/>
      <c r="L76" s="14"/>
      <c r="M76" s="14"/>
      <c r="N76" s="14"/>
      <c r="O76" s="14"/>
      <c r="P76" s="14"/>
      <c r="Q76" s="14"/>
      <c r="R76" s="14"/>
      <c r="S76" s="16"/>
      <c r="T76" s="14"/>
      <c r="U76" s="14"/>
      <c r="V76" s="14"/>
      <c r="W76" s="14"/>
      <c r="X76" s="14"/>
      <c r="Y76" s="14"/>
      <c r="Z76" s="14"/>
      <c r="AA76" s="14"/>
      <c r="AB76" s="14"/>
      <c r="AC76" s="14"/>
      <c r="AD76" s="14"/>
      <c r="AE76" s="14"/>
      <c r="AF76" s="14"/>
      <c r="AG76" s="14"/>
      <c r="AH76" s="14"/>
      <c r="AI76" s="14"/>
      <c r="AJ76" s="14"/>
      <c r="AK76" s="14"/>
      <c r="AL76" s="14"/>
      <c r="AM76" s="14"/>
      <c r="AN76" s="14"/>
      <c r="AO76" s="14"/>
      <c r="AP76" s="14"/>
      <c r="AQ76" s="14"/>
      <c r="AR76" s="14"/>
      <c r="AS76" s="14"/>
      <c r="AT76" s="14"/>
      <c r="AU76" s="14"/>
      <c r="AV76" s="14"/>
      <c r="AW76" s="14"/>
      <c r="AX76" s="14"/>
      <c r="AY76" s="14"/>
      <c r="AZ76" s="14"/>
    </row>
    <row r="77" spans="1:52">
      <c r="A77" s="14"/>
      <c r="B77" s="14"/>
      <c r="C77" s="14"/>
      <c r="D77" s="15"/>
      <c r="E77" s="16"/>
      <c r="F77" s="16"/>
      <c r="G77" s="16"/>
      <c r="H77" s="16"/>
      <c r="I77" s="16"/>
      <c r="J77" s="16"/>
      <c r="K77" s="14"/>
      <c r="L77" s="14"/>
      <c r="M77" s="14"/>
      <c r="N77" s="14"/>
      <c r="O77" s="14"/>
      <c r="P77" s="14"/>
      <c r="Q77" s="14"/>
      <c r="R77" s="14"/>
      <c r="S77" s="16"/>
      <c r="T77" s="14"/>
      <c r="U77" s="14"/>
      <c r="V77" s="14"/>
      <c r="W77" s="14"/>
      <c r="X77" s="14"/>
      <c r="Y77" s="14"/>
      <c r="Z77" s="14"/>
      <c r="AA77" s="14"/>
      <c r="AB77" s="14"/>
      <c r="AC77" s="14"/>
      <c r="AD77" s="14"/>
      <c r="AE77" s="14"/>
      <c r="AF77" s="14"/>
      <c r="AG77" s="14"/>
      <c r="AH77" s="14"/>
      <c r="AI77" s="14"/>
      <c r="AJ77" s="14"/>
      <c r="AK77" s="14"/>
      <c r="AL77" s="14"/>
      <c r="AM77" s="14"/>
      <c r="AN77" s="14"/>
      <c r="AO77" s="14"/>
      <c r="AP77" s="14"/>
      <c r="AQ77" s="14"/>
      <c r="AR77" s="14"/>
      <c r="AS77" s="14"/>
      <c r="AT77" s="14"/>
      <c r="AU77" s="14"/>
      <c r="AV77" s="14"/>
      <c r="AW77" s="14"/>
      <c r="AX77" s="14"/>
      <c r="AY77" s="14"/>
      <c r="AZ77" s="14"/>
    </row>
    <row r="78" spans="1:52">
      <c r="A78" s="14"/>
      <c r="B78" s="14"/>
      <c r="C78" s="14"/>
      <c r="D78" s="15"/>
      <c r="E78" s="16"/>
      <c r="F78" s="16"/>
      <c r="G78" s="16"/>
      <c r="H78" s="16"/>
      <c r="I78" s="16"/>
      <c r="J78" s="16"/>
      <c r="K78" s="14"/>
      <c r="L78" s="14"/>
      <c r="M78" s="14"/>
      <c r="N78" s="14"/>
      <c r="O78" s="14"/>
      <c r="P78" s="14"/>
      <c r="Q78" s="14"/>
      <c r="R78" s="14"/>
      <c r="S78" s="16"/>
      <c r="T78" s="14"/>
      <c r="U78" s="14"/>
      <c r="V78" s="14"/>
      <c r="W78" s="14"/>
      <c r="X78" s="14"/>
      <c r="Y78" s="14"/>
      <c r="Z78" s="14"/>
      <c r="AA78" s="14"/>
      <c r="AB78" s="14"/>
      <c r="AC78" s="14"/>
      <c r="AD78" s="14"/>
      <c r="AE78" s="14"/>
      <c r="AF78" s="14"/>
      <c r="AG78" s="14"/>
      <c r="AH78" s="14"/>
      <c r="AI78" s="14"/>
      <c r="AJ78" s="14"/>
      <c r="AK78" s="14"/>
      <c r="AL78" s="14"/>
      <c r="AM78" s="14"/>
      <c r="AN78" s="14"/>
      <c r="AO78" s="14"/>
      <c r="AP78" s="14"/>
      <c r="AQ78" s="14"/>
      <c r="AR78" s="14"/>
      <c r="AS78" s="14"/>
      <c r="AT78" s="14"/>
      <c r="AU78" s="14"/>
      <c r="AV78" s="14"/>
      <c r="AW78" s="14"/>
      <c r="AX78" s="14"/>
      <c r="AY78" s="14"/>
      <c r="AZ78" s="14"/>
    </row>
    <row r="79" spans="1:52">
      <c r="A79" s="14"/>
      <c r="B79" s="14"/>
      <c r="C79" s="14"/>
      <c r="D79" s="15"/>
      <c r="E79" s="16"/>
      <c r="F79" s="16"/>
      <c r="G79" s="16"/>
      <c r="H79" s="16"/>
      <c r="I79" s="16"/>
      <c r="J79" s="16"/>
      <c r="K79" s="14"/>
      <c r="L79" s="14"/>
      <c r="M79" s="14"/>
      <c r="N79" s="14"/>
      <c r="O79" s="14"/>
      <c r="P79" s="14"/>
      <c r="Q79" s="14"/>
      <c r="R79" s="14"/>
      <c r="S79" s="16"/>
      <c r="T79" s="14"/>
      <c r="U79" s="14"/>
      <c r="V79" s="14"/>
      <c r="W79" s="14"/>
      <c r="X79" s="14"/>
      <c r="Y79" s="14"/>
      <c r="Z79" s="14"/>
      <c r="AA79" s="14"/>
      <c r="AB79" s="14"/>
      <c r="AC79" s="14"/>
      <c r="AD79" s="14"/>
      <c r="AE79" s="14"/>
      <c r="AF79" s="14"/>
      <c r="AG79" s="14"/>
      <c r="AH79" s="14"/>
      <c r="AI79" s="14"/>
      <c r="AJ79" s="14"/>
      <c r="AK79" s="14"/>
      <c r="AL79" s="14"/>
      <c r="AM79" s="14"/>
      <c r="AN79" s="14"/>
      <c r="AO79" s="14"/>
      <c r="AP79" s="14"/>
      <c r="AQ79" s="14"/>
      <c r="AR79" s="14"/>
      <c r="AS79" s="14"/>
      <c r="AT79" s="14"/>
      <c r="AU79" s="14"/>
      <c r="AV79" s="14"/>
      <c r="AW79" s="14"/>
      <c r="AX79" s="14"/>
      <c r="AY79" s="14"/>
      <c r="AZ79" s="14"/>
    </row>
    <row r="80" spans="1:52">
      <c r="A80" s="14"/>
      <c r="B80" s="14"/>
      <c r="C80" s="14"/>
      <c r="D80" s="15"/>
      <c r="E80" s="16"/>
      <c r="F80" s="16"/>
      <c r="G80" s="16"/>
      <c r="H80" s="16"/>
      <c r="I80" s="16"/>
      <c r="J80" s="16"/>
      <c r="K80" s="14"/>
      <c r="L80" s="14"/>
      <c r="M80" s="14"/>
      <c r="N80" s="14"/>
      <c r="O80" s="14"/>
      <c r="P80" s="14"/>
      <c r="Q80" s="14"/>
      <c r="R80" s="14"/>
      <c r="S80" s="16"/>
      <c r="T80" s="14"/>
      <c r="U80" s="14"/>
      <c r="V80" s="14"/>
      <c r="W80" s="14"/>
      <c r="X80" s="14"/>
      <c r="Y80" s="14"/>
      <c r="Z80" s="14"/>
      <c r="AA80" s="14"/>
      <c r="AB80" s="14"/>
      <c r="AC80" s="14"/>
      <c r="AD80" s="14"/>
      <c r="AE80" s="14"/>
      <c r="AF80" s="14"/>
      <c r="AG80" s="14"/>
      <c r="AH80" s="14"/>
      <c r="AI80" s="14"/>
      <c r="AJ80" s="14"/>
      <c r="AK80" s="14"/>
      <c r="AL80" s="14"/>
      <c r="AM80" s="14"/>
      <c r="AN80" s="14"/>
      <c r="AO80" s="14"/>
      <c r="AP80" s="14"/>
      <c r="AQ80" s="14"/>
      <c r="AR80" s="14"/>
      <c r="AS80" s="14"/>
      <c r="AT80" s="14"/>
      <c r="AU80" s="14"/>
      <c r="AV80" s="14"/>
      <c r="AW80" s="14"/>
      <c r="AX80" s="14"/>
      <c r="AY80" s="14"/>
      <c r="AZ80" s="14"/>
    </row>
    <row r="81" spans="1:52">
      <c r="A81" s="14"/>
      <c r="B81" s="14"/>
      <c r="C81" s="14"/>
      <c r="D81" s="15"/>
      <c r="E81" s="16"/>
      <c r="F81" s="16"/>
      <c r="G81" s="16"/>
      <c r="H81" s="16"/>
      <c r="I81" s="16"/>
      <c r="J81" s="16"/>
      <c r="K81" s="14"/>
      <c r="L81" s="14"/>
      <c r="M81" s="14"/>
      <c r="N81" s="14"/>
      <c r="O81" s="14"/>
      <c r="P81" s="14"/>
      <c r="Q81" s="14"/>
      <c r="R81" s="14"/>
      <c r="S81" s="16"/>
      <c r="T81" s="14"/>
      <c r="U81" s="14"/>
      <c r="V81" s="14"/>
      <c r="W81" s="14"/>
      <c r="X81" s="14"/>
      <c r="Y81" s="14"/>
      <c r="Z81" s="14"/>
      <c r="AA81" s="14"/>
      <c r="AB81" s="14"/>
      <c r="AC81" s="14"/>
      <c r="AD81" s="14"/>
      <c r="AE81" s="14"/>
      <c r="AF81" s="14"/>
      <c r="AG81" s="14"/>
      <c r="AH81" s="14"/>
      <c r="AI81" s="14"/>
      <c r="AJ81" s="14"/>
      <c r="AK81" s="14"/>
      <c r="AL81" s="14"/>
      <c r="AM81" s="14"/>
      <c r="AN81" s="14"/>
      <c r="AO81" s="14"/>
      <c r="AP81" s="14"/>
      <c r="AQ81" s="14"/>
      <c r="AR81" s="14"/>
      <c r="AS81" s="14"/>
      <c r="AT81" s="14"/>
      <c r="AU81" s="14"/>
      <c r="AV81" s="14"/>
      <c r="AW81" s="14"/>
      <c r="AX81" s="14"/>
      <c r="AY81" s="14"/>
      <c r="AZ81" s="14"/>
    </row>
    <row r="82" spans="1:52">
      <c r="A82" s="14"/>
      <c r="B82" s="14"/>
      <c r="C82" s="14"/>
      <c r="D82" s="15"/>
      <c r="E82" s="16"/>
      <c r="F82" s="16"/>
      <c r="G82" s="16"/>
      <c r="H82" s="16"/>
      <c r="I82" s="16"/>
      <c r="J82" s="16"/>
      <c r="K82" s="14"/>
      <c r="L82" s="14"/>
      <c r="M82" s="14"/>
      <c r="N82" s="14"/>
      <c r="O82" s="14"/>
      <c r="P82" s="14"/>
      <c r="Q82" s="14"/>
      <c r="R82" s="14"/>
      <c r="S82" s="16"/>
      <c r="T82" s="14"/>
      <c r="U82" s="14"/>
      <c r="V82" s="14"/>
      <c r="W82" s="14"/>
      <c r="X82" s="14"/>
      <c r="Y82" s="14"/>
      <c r="Z82" s="14"/>
      <c r="AA82" s="14"/>
      <c r="AB82" s="14"/>
      <c r="AC82" s="14"/>
      <c r="AD82" s="14"/>
      <c r="AE82" s="14"/>
      <c r="AF82" s="14"/>
      <c r="AG82" s="14"/>
      <c r="AH82" s="14"/>
      <c r="AI82" s="14"/>
      <c r="AJ82" s="14"/>
      <c r="AK82" s="14"/>
      <c r="AL82" s="14"/>
      <c r="AM82" s="14"/>
      <c r="AN82" s="14"/>
      <c r="AO82" s="14"/>
      <c r="AP82" s="14"/>
      <c r="AQ82" s="14"/>
      <c r="AR82" s="14"/>
      <c r="AS82" s="14"/>
      <c r="AT82" s="14"/>
      <c r="AU82" s="14"/>
      <c r="AV82" s="14"/>
      <c r="AW82" s="14"/>
      <c r="AX82" s="14"/>
      <c r="AY82" s="14"/>
      <c r="AZ82" s="14"/>
    </row>
    <row r="83" spans="1:52">
      <c r="A83" s="14"/>
      <c r="B83" s="14"/>
      <c r="C83" s="14"/>
      <c r="D83" s="15"/>
      <c r="E83" s="16"/>
      <c r="F83" s="16"/>
      <c r="G83" s="16"/>
      <c r="H83" s="16"/>
      <c r="I83" s="16"/>
      <c r="J83" s="16"/>
      <c r="K83" s="14"/>
      <c r="L83" s="14"/>
      <c r="M83" s="14"/>
      <c r="N83" s="14"/>
      <c r="O83" s="14"/>
      <c r="P83" s="14"/>
      <c r="Q83" s="14"/>
      <c r="R83" s="14"/>
      <c r="S83" s="16"/>
      <c r="T83" s="14"/>
      <c r="U83" s="14"/>
      <c r="V83" s="14"/>
      <c r="W83" s="14"/>
      <c r="X83" s="14"/>
      <c r="Y83" s="14"/>
      <c r="Z83" s="14"/>
      <c r="AA83" s="14"/>
      <c r="AB83" s="14"/>
      <c r="AC83" s="14"/>
      <c r="AD83" s="14"/>
      <c r="AE83" s="14"/>
      <c r="AF83" s="14"/>
      <c r="AG83" s="14"/>
      <c r="AH83" s="14"/>
      <c r="AI83" s="14"/>
      <c r="AJ83" s="14"/>
      <c r="AK83" s="14"/>
      <c r="AL83" s="14"/>
      <c r="AM83" s="14"/>
      <c r="AN83" s="14"/>
      <c r="AO83" s="14"/>
      <c r="AP83" s="14"/>
      <c r="AQ83" s="14"/>
      <c r="AR83" s="14"/>
      <c r="AS83" s="14"/>
      <c r="AT83" s="14"/>
      <c r="AU83" s="14"/>
      <c r="AV83" s="14"/>
      <c r="AW83" s="14"/>
      <c r="AX83" s="14"/>
      <c r="AY83" s="14"/>
      <c r="AZ83" s="14"/>
    </row>
    <row r="84" spans="1:52">
      <c r="A84" s="14"/>
      <c r="B84" s="14"/>
      <c r="C84" s="14"/>
      <c r="D84" s="15"/>
      <c r="E84" s="16"/>
      <c r="F84" s="16"/>
      <c r="G84" s="16"/>
      <c r="H84" s="16"/>
      <c r="I84" s="16"/>
      <c r="J84" s="16"/>
      <c r="K84" s="14"/>
      <c r="L84" s="14"/>
      <c r="M84" s="14"/>
      <c r="N84" s="14"/>
      <c r="O84" s="14"/>
      <c r="P84" s="14"/>
      <c r="Q84" s="14"/>
      <c r="R84" s="14"/>
      <c r="S84" s="16"/>
      <c r="T84" s="14"/>
      <c r="U84" s="14"/>
      <c r="V84" s="14"/>
      <c r="W84" s="14"/>
      <c r="X84" s="14"/>
      <c r="Y84" s="14"/>
      <c r="Z84" s="14"/>
      <c r="AA84" s="14"/>
      <c r="AB84" s="14"/>
      <c r="AC84" s="14"/>
      <c r="AD84" s="14"/>
      <c r="AE84" s="14"/>
      <c r="AF84" s="14"/>
      <c r="AG84" s="14"/>
      <c r="AH84" s="14"/>
      <c r="AI84" s="14"/>
      <c r="AJ84" s="14"/>
      <c r="AK84" s="14"/>
      <c r="AL84" s="14"/>
      <c r="AM84" s="14"/>
      <c r="AN84" s="14"/>
      <c r="AO84" s="14"/>
      <c r="AP84" s="14"/>
      <c r="AQ84" s="14"/>
      <c r="AR84" s="14"/>
      <c r="AS84" s="14"/>
      <c r="AT84" s="14"/>
      <c r="AU84" s="14"/>
      <c r="AV84" s="14"/>
      <c r="AW84" s="14"/>
      <c r="AX84" s="14"/>
      <c r="AY84" s="14"/>
      <c r="AZ84" s="14"/>
    </row>
    <row r="85" spans="1:52">
      <c r="A85" s="14"/>
      <c r="B85" s="14"/>
      <c r="C85" s="14"/>
      <c r="D85" s="15"/>
      <c r="E85" s="16"/>
      <c r="F85" s="16"/>
      <c r="G85" s="16"/>
      <c r="H85" s="16"/>
      <c r="I85" s="16"/>
      <c r="J85" s="16"/>
      <c r="K85" s="14"/>
      <c r="L85" s="14"/>
      <c r="M85" s="14"/>
      <c r="N85" s="14"/>
      <c r="O85" s="14"/>
      <c r="P85" s="14"/>
      <c r="Q85" s="14"/>
      <c r="R85" s="14"/>
      <c r="S85" s="16"/>
      <c r="T85" s="14"/>
      <c r="U85" s="14"/>
      <c r="V85" s="14"/>
      <c r="W85" s="14"/>
      <c r="X85" s="14"/>
      <c r="Y85" s="14"/>
      <c r="Z85" s="14"/>
      <c r="AA85" s="14"/>
      <c r="AB85" s="14"/>
      <c r="AC85" s="14"/>
      <c r="AD85" s="14"/>
      <c r="AE85" s="14"/>
      <c r="AF85" s="14"/>
      <c r="AG85" s="14"/>
      <c r="AH85" s="14"/>
      <c r="AI85" s="14"/>
      <c r="AJ85" s="14"/>
      <c r="AK85" s="14"/>
      <c r="AL85" s="14"/>
      <c r="AM85" s="14"/>
      <c r="AN85" s="14"/>
      <c r="AO85" s="14"/>
      <c r="AP85" s="14"/>
      <c r="AQ85" s="14"/>
      <c r="AR85" s="14"/>
      <c r="AS85" s="14"/>
      <c r="AT85" s="14"/>
      <c r="AU85" s="14"/>
      <c r="AV85" s="14"/>
      <c r="AW85" s="14"/>
      <c r="AX85" s="14"/>
      <c r="AY85" s="14"/>
      <c r="AZ85" s="14"/>
    </row>
    <row r="86" spans="1:52">
      <c r="A86" s="14"/>
      <c r="B86" s="14"/>
      <c r="C86" s="14"/>
      <c r="D86" s="15"/>
      <c r="E86" s="16"/>
      <c r="F86" s="16"/>
      <c r="G86" s="16"/>
      <c r="H86" s="16"/>
      <c r="I86" s="16"/>
      <c r="J86" s="16"/>
      <c r="K86" s="14"/>
      <c r="L86" s="14"/>
      <c r="M86" s="14"/>
      <c r="N86" s="14"/>
      <c r="O86" s="14"/>
      <c r="P86" s="14"/>
      <c r="Q86" s="14"/>
      <c r="R86" s="14"/>
      <c r="S86" s="16"/>
      <c r="T86" s="14"/>
      <c r="U86" s="14"/>
      <c r="V86" s="14"/>
      <c r="W86" s="14"/>
      <c r="X86" s="14"/>
      <c r="Y86" s="14"/>
      <c r="Z86" s="14"/>
      <c r="AA86" s="14"/>
      <c r="AB86" s="14"/>
      <c r="AC86" s="14"/>
      <c r="AD86" s="14"/>
      <c r="AE86" s="14"/>
      <c r="AF86" s="14"/>
      <c r="AG86" s="14"/>
      <c r="AH86" s="14"/>
      <c r="AI86" s="14"/>
      <c r="AJ86" s="14"/>
      <c r="AK86" s="14"/>
      <c r="AL86" s="14"/>
      <c r="AM86" s="14"/>
      <c r="AN86" s="14"/>
      <c r="AO86" s="14"/>
      <c r="AP86" s="14"/>
      <c r="AQ86" s="14"/>
      <c r="AR86" s="14"/>
      <c r="AS86" s="14"/>
      <c r="AT86" s="14"/>
      <c r="AU86" s="14"/>
      <c r="AV86" s="14"/>
      <c r="AW86" s="14"/>
      <c r="AX86" s="14"/>
      <c r="AY86" s="14"/>
      <c r="AZ86" s="14"/>
    </row>
    <row r="87" spans="1:52">
      <c r="A87" s="14"/>
      <c r="B87" s="14"/>
      <c r="C87" s="14"/>
      <c r="D87" s="15"/>
      <c r="E87" s="16"/>
      <c r="F87" s="16"/>
      <c r="G87" s="16"/>
      <c r="H87" s="16"/>
      <c r="I87" s="16"/>
      <c r="J87" s="16"/>
      <c r="K87" s="14"/>
      <c r="L87" s="14"/>
      <c r="M87" s="14"/>
      <c r="N87" s="14"/>
      <c r="O87" s="14"/>
      <c r="P87" s="14"/>
      <c r="Q87" s="14"/>
      <c r="R87" s="14"/>
      <c r="S87" s="16"/>
      <c r="T87" s="14"/>
      <c r="U87" s="14"/>
      <c r="V87" s="14"/>
      <c r="W87" s="14"/>
      <c r="X87" s="14"/>
      <c r="Y87" s="14"/>
      <c r="Z87" s="14"/>
      <c r="AA87" s="14"/>
      <c r="AB87" s="14"/>
      <c r="AC87" s="14"/>
      <c r="AD87" s="14"/>
      <c r="AE87" s="14"/>
      <c r="AF87" s="14"/>
      <c r="AG87" s="14"/>
      <c r="AH87" s="14"/>
      <c r="AI87" s="14"/>
      <c r="AJ87" s="14"/>
      <c r="AK87" s="14"/>
      <c r="AL87" s="14"/>
      <c r="AM87" s="14"/>
      <c r="AN87" s="14"/>
      <c r="AO87" s="14"/>
      <c r="AP87" s="14"/>
      <c r="AQ87" s="14"/>
      <c r="AR87" s="14"/>
      <c r="AS87" s="14"/>
      <c r="AT87" s="14"/>
      <c r="AU87" s="14"/>
      <c r="AV87" s="14"/>
      <c r="AW87" s="14"/>
      <c r="AX87" s="14"/>
      <c r="AY87" s="14"/>
      <c r="AZ87" s="14"/>
    </row>
    <row r="88" spans="1:52">
      <c r="A88" s="14"/>
      <c r="B88" s="14"/>
      <c r="C88" s="14"/>
      <c r="D88" s="15"/>
      <c r="E88" s="16"/>
      <c r="F88" s="16"/>
      <c r="G88" s="16"/>
      <c r="H88" s="16"/>
      <c r="I88" s="16"/>
      <c r="J88" s="16"/>
      <c r="K88" s="14"/>
      <c r="L88" s="14"/>
      <c r="M88" s="14"/>
      <c r="N88" s="14"/>
      <c r="O88" s="14"/>
      <c r="P88" s="14"/>
      <c r="Q88" s="14"/>
      <c r="R88" s="14"/>
      <c r="S88" s="16"/>
      <c r="T88" s="14"/>
      <c r="U88" s="14"/>
      <c r="V88" s="14"/>
      <c r="W88" s="14"/>
      <c r="X88" s="14"/>
      <c r="Y88" s="14"/>
      <c r="Z88" s="14"/>
      <c r="AA88" s="14"/>
      <c r="AB88" s="14"/>
      <c r="AC88" s="14"/>
      <c r="AD88" s="14"/>
      <c r="AE88" s="14"/>
      <c r="AF88" s="14"/>
      <c r="AG88" s="14"/>
      <c r="AH88" s="14"/>
      <c r="AI88" s="14"/>
      <c r="AJ88" s="14"/>
      <c r="AK88" s="14"/>
      <c r="AL88" s="14"/>
      <c r="AM88" s="14"/>
      <c r="AN88" s="14"/>
      <c r="AO88" s="14"/>
      <c r="AP88" s="14"/>
      <c r="AQ88" s="14"/>
      <c r="AR88" s="14"/>
      <c r="AS88" s="14"/>
      <c r="AT88" s="14"/>
      <c r="AU88" s="14"/>
      <c r="AV88" s="14"/>
      <c r="AW88" s="14"/>
      <c r="AX88" s="14"/>
      <c r="AY88" s="14"/>
      <c r="AZ88" s="14"/>
    </row>
    <row r="89" spans="1:52">
      <c r="A89" s="14"/>
      <c r="B89" s="14"/>
      <c r="C89" s="14"/>
      <c r="D89" s="15"/>
      <c r="E89" s="16"/>
      <c r="F89" s="16"/>
      <c r="G89" s="16"/>
      <c r="H89" s="16"/>
      <c r="I89" s="16"/>
      <c r="J89" s="16"/>
      <c r="K89" s="14"/>
      <c r="L89" s="14"/>
      <c r="M89" s="14"/>
      <c r="N89" s="14"/>
      <c r="O89" s="14"/>
      <c r="P89" s="14"/>
      <c r="Q89" s="14"/>
      <c r="R89" s="14"/>
      <c r="S89" s="16"/>
      <c r="T89" s="14"/>
      <c r="U89" s="14"/>
      <c r="V89" s="14"/>
      <c r="W89" s="14"/>
      <c r="X89" s="14"/>
      <c r="Y89" s="14"/>
      <c r="Z89" s="14"/>
      <c r="AA89" s="14"/>
      <c r="AB89" s="14"/>
      <c r="AC89" s="14"/>
      <c r="AD89" s="14"/>
      <c r="AE89" s="14"/>
      <c r="AF89" s="14"/>
      <c r="AG89" s="14"/>
      <c r="AH89" s="14"/>
      <c r="AI89" s="14"/>
      <c r="AJ89" s="14"/>
      <c r="AK89" s="14"/>
      <c r="AL89" s="14"/>
      <c r="AM89" s="14"/>
      <c r="AN89" s="14"/>
      <c r="AO89" s="14"/>
      <c r="AP89" s="14"/>
      <c r="AQ89" s="14"/>
      <c r="AR89" s="14"/>
      <c r="AS89" s="14"/>
      <c r="AT89" s="14"/>
      <c r="AU89" s="14"/>
      <c r="AV89" s="14"/>
      <c r="AW89" s="14"/>
      <c r="AX89" s="14"/>
      <c r="AY89" s="14"/>
      <c r="AZ89" s="14"/>
    </row>
    <row r="90" spans="1:52">
      <c r="A90" s="14"/>
      <c r="B90" s="14"/>
      <c r="C90" s="14"/>
      <c r="D90" s="15"/>
      <c r="E90" s="16"/>
      <c r="F90" s="16"/>
      <c r="G90" s="16"/>
      <c r="H90" s="16"/>
      <c r="I90" s="16"/>
      <c r="J90" s="16"/>
      <c r="K90" s="14"/>
      <c r="L90" s="14"/>
      <c r="M90" s="14"/>
      <c r="N90" s="14"/>
      <c r="O90" s="14"/>
      <c r="P90" s="14"/>
      <c r="Q90" s="14"/>
      <c r="R90" s="14"/>
      <c r="S90" s="16"/>
      <c r="T90" s="14"/>
      <c r="U90" s="14"/>
      <c r="V90" s="14"/>
      <c r="W90" s="14"/>
      <c r="X90" s="14"/>
      <c r="Y90" s="14"/>
      <c r="Z90" s="14"/>
      <c r="AA90" s="14"/>
      <c r="AB90" s="14"/>
      <c r="AC90" s="14"/>
      <c r="AD90" s="14"/>
      <c r="AE90" s="14"/>
      <c r="AF90" s="14"/>
      <c r="AG90" s="14"/>
      <c r="AH90" s="14"/>
      <c r="AI90" s="14"/>
      <c r="AJ90" s="14"/>
      <c r="AK90" s="14"/>
      <c r="AL90" s="14"/>
      <c r="AM90" s="14"/>
      <c r="AN90" s="14"/>
      <c r="AO90" s="14"/>
      <c r="AP90" s="14"/>
      <c r="AQ90" s="14"/>
      <c r="AR90" s="14"/>
      <c r="AS90" s="14"/>
      <c r="AT90" s="14"/>
      <c r="AU90" s="14"/>
      <c r="AV90" s="14"/>
      <c r="AW90" s="14"/>
      <c r="AX90" s="14"/>
      <c r="AY90" s="14"/>
      <c r="AZ90" s="14"/>
    </row>
    <row r="91" spans="1:52">
      <c r="A91" s="14"/>
      <c r="B91" s="14"/>
      <c r="C91" s="14"/>
      <c r="D91" s="15"/>
      <c r="E91" s="16"/>
      <c r="F91" s="16"/>
      <c r="G91" s="16"/>
      <c r="H91" s="16"/>
      <c r="I91" s="16"/>
      <c r="J91" s="16"/>
      <c r="K91" s="14"/>
      <c r="L91" s="14"/>
      <c r="M91" s="14"/>
      <c r="N91" s="14"/>
      <c r="O91" s="14"/>
      <c r="P91" s="14"/>
      <c r="Q91" s="14"/>
      <c r="R91" s="14"/>
      <c r="S91" s="16"/>
      <c r="T91" s="14"/>
      <c r="U91" s="14"/>
      <c r="V91" s="14"/>
      <c r="W91" s="14"/>
      <c r="X91" s="14"/>
      <c r="Y91" s="14"/>
      <c r="Z91" s="14"/>
      <c r="AA91" s="14"/>
      <c r="AB91" s="14"/>
      <c r="AC91" s="14"/>
      <c r="AD91" s="14"/>
      <c r="AE91" s="14"/>
      <c r="AF91" s="14"/>
      <c r="AG91" s="14"/>
      <c r="AH91" s="14"/>
      <c r="AI91" s="14"/>
      <c r="AJ91" s="14"/>
      <c r="AK91" s="14"/>
      <c r="AL91" s="14"/>
      <c r="AM91" s="14"/>
      <c r="AN91" s="14"/>
      <c r="AO91" s="14"/>
      <c r="AP91" s="14"/>
      <c r="AQ91" s="14"/>
      <c r="AR91" s="14"/>
      <c r="AS91" s="14"/>
      <c r="AT91" s="14"/>
      <c r="AU91" s="14"/>
      <c r="AV91" s="14"/>
      <c r="AW91" s="14"/>
      <c r="AX91" s="14"/>
      <c r="AY91" s="14"/>
      <c r="AZ91" s="14"/>
    </row>
    <row r="92" spans="1:52">
      <c r="A92" s="14"/>
      <c r="B92" s="14"/>
      <c r="C92" s="14"/>
      <c r="D92" s="15"/>
      <c r="E92" s="16"/>
      <c r="F92" s="16"/>
      <c r="G92" s="16"/>
      <c r="H92" s="16"/>
      <c r="I92" s="16"/>
      <c r="J92" s="16"/>
      <c r="K92" s="14"/>
      <c r="L92" s="14"/>
      <c r="M92" s="14"/>
      <c r="N92" s="14"/>
      <c r="O92" s="14"/>
      <c r="P92" s="14"/>
      <c r="Q92" s="14"/>
      <c r="R92" s="14"/>
      <c r="S92" s="16"/>
      <c r="T92" s="14"/>
      <c r="U92" s="14"/>
      <c r="V92" s="14"/>
      <c r="W92" s="14"/>
      <c r="X92" s="14"/>
      <c r="Y92" s="14"/>
      <c r="Z92" s="14"/>
      <c r="AA92" s="14"/>
      <c r="AB92" s="14"/>
      <c r="AC92" s="14"/>
      <c r="AD92" s="14"/>
      <c r="AE92" s="14"/>
      <c r="AF92" s="14"/>
      <c r="AG92" s="14"/>
      <c r="AH92" s="14"/>
      <c r="AI92" s="14"/>
      <c r="AJ92" s="14"/>
      <c r="AK92" s="14"/>
      <c r="AL92" s="14"/>
      <c r="AM92" s="14"/>
      <c r="AN92" s="14"/>
      <c r="AO92" s="14"/>
      <c r="AP92" s="14"/>
      <c r="AQ92" s="14"/>
      <c r="AR92" s="14"/>
      <c r="AS92" s="14"/>
      <c r="AT92" s="14"/>
      <c r="AU92" s="14"/>
      <c r="AV92" s="14"/>
      <c r="AW92" s="14"/>
      <c r="AX92" s="14"/>
      <c r="AY92" s="14"/>
      <c r="AZ92" s="14"/>
    </row>
    <row r="93" spans="1:52">
      <c r="A93" s="14"/>
      <c r="B93" s="14"/>
      <c r="C93" s="14"/>
      <c r="D93" s="15"/>
      <c r="E93" s="16"/>
      <c r="F93" s="16"/>
      <c r="G93" s="16"/>
      <c r="H93" s="16"/>
      <c r="I93" s="16"/>
      <c r="J93" s="16"/>
      <c r="K93" s="14"/>
      <c r="L93" s="14"/>
      <c r="M93" s="14"/>
      <c r="N93" s="14"/>
      <c r="O93" s="14"/>
      <c r="P93" s="14"/>
      <c r="Q93" s="14"/>
      <c r="R93" s="14"/>
      <c r="S93" s="16"/>
      <c r="T93" s="14"/>
      <c r="U93" s="14"/>
      <c r="V93" s="14"/>
      <c r="W93" s="14"/>
      <c r="X93" s="14"/>
      <c r="Y93" s="14"/>
      <c r="Z93" s="14"/>
      <c r="AA93" s="14"/>
      <c r="AB93" s="14"/>
      <c r="AC93" s="14"/>
      <c r="AD93" s="14"/>
      <c r="AE93" s="14"/>
      <c r="AF93" s="14"/>
      <c r="AG93" s="14"/>
      <c r="AH93" s="14"/>
      <c r="AI93" s="14"/>
      <c r="AJ93" s="14"/>
      <c r="AK93" s="14"/>
      <c r="AL93" s="14"/>
      <c r="AM93" s="14"/>
      <c r="AN93" s="14"/>
      <c r="AO93" s="14"/>
      <c r="AP93" s="14"/>
      <c r="AQ93" s="14"/>
      <c r="AR93" s="14"/>
      <c r="AS93" s="14"/>
      <c r="AT93" s="14"/>
      <c r="AU93" s="14"/>
      <c r="AV93" s="14"/>
      <c r="AW93" s="14"/>
      <c r="AX93" s="14"/>
      <c r="AY93" s="14"/>
      <c r="AZ93" s="14"/>
    </row>
    <row r="94" spans="1:52">
      <c r="A94" s="14"/>
    </row>
    <row r="95" spans="1:52">
      <c r="A95" s="14"/>
    </row>
    <row r="96" spans="1:52">
      <c r="A96" s="14"/>
    </row>
    <row r="97" spans="1:1">
      <c r="A97" s="14"/>
    </row>
    <row r="98" spans="1:1">
      <c r="A98" s="14"/>
    </row>
    <row r="99" spans="1:1">
      <c r="A99" s="14"/>
    </row>
    <row r="100" spans="1:1">
      <c r="A100" s="14"/>
    </row>
    <row r="101" spans="1:1">
      <c r="A101" s="14"/>
    </row>
  </sheetData>
  <mergeCells count="36">
    <mergeCell ref="B28:C28"/>
    <mergeCell ref="B29:C29"/>
    <mergeCell ref="E24:F24"/>
    <mergeCell ref="G24:H24"/>
    <mergeCell ref="G29:H29"/>
    <mergeCell ref="G28:H28"/>
    <mergeCell ref="G27:H27"/>
    <mergeCell ref="G25:H25"/>
    <mergeCell ref="E29:F29"/>
    <mergeCell ref="E28:F28"/>
    <mergeCell ref="E27:F27"/>
    <mergeCell ref="E25:F25"/>
    <mergeCell ref="B26:C26"/>
    <mergeCell ref="B23:D23"/>
    <mergeCell ref="B24:C24"/>
    <mergeCell ref="B25:C25"/>
    <mergeCell ref="B27:C27"/>
    <mergeCell ref="E23:H23"/>
    <mergeCell ref="E19:F19"/>
    <mergeCell ref="E20:F20"/>
    <mergeCell ref="B20:C20"/>
    <mergeCell ref="B19:C19"/>
    <mergeCell ref="B22:H22"/>
    <mergeCell ref="R4:R6"/>
    <mergeCell ref="S4:S6"/>
    <mergeCell ref="B2:S2"/>
    <mergeCell ref="B17:C17"/>
    <mergeCell ref="B18:C18"/>
    <mergeCell ref="B4:B6"/>
    <mergeCell ref="G4:H5"/>
    <mergeCell ref="E4:F5"/>
    <mergeCell ref="C4:D5"/>
    <mergeCell ref="I4:J5"/>
    <mergeCell ref="K4:M5"/>
    <mergeCell ref="E17:F17"/>
    <mergeCell ref="E18:F18"/>
  </mergeCells>
  <dataValidations count="11">
    <dataValidation type="list" allowBlank="1" showInputMessage="1" showErrorMessage="1" sqref="I7:J19">
      <formula1>Casing</formula1>
    </dataValidation>
    <dataValidation type="list" allowBlank="1" showInputMessage="1" showErrorMessage="1" sqref="D17 D7">
      <formula1>SWalls</formula1>
    </dataValidation>
    <dataValidation type="list" allowBlank="1" showInputMessage="1" showErrorMessage="1" sqref="D18 D8">
      <formula1>CWalls</formula1>
    </dataValidation>
    <dataValidation type="list" allowBlank="1" showInputMessage="1" showErrorMessage="1" sqref="D11">
      <formula1>AKWalls</formula1>
    </dataValidation>
    <dataValidation type="list" allowBlank="1" showInputMessage="1" showErrorMessage="1" sqref="D12">
      <formula1>DEWalls</formula1>
    </dataValidation>
    <dataValidation type="list" allowBlank="1" showInputMessage="1" showErrorMessage="1" sqref="D13">
      <formula1>PWalls</formula1>
    </dataValidation>
    <dataValidation type="list" allowBlank="1" showInputMessage="1" showErrorMessage="1" sqref="D14:D16">
      <formula1>EWalls</formula1>
    </dataValidation>
    <dataValidation type="list" allowBlank="1" showInputMessage="1" showErrorMessage="1" sqref="D19">
      <formula1>Mullion</formula1>
    </dataValidation>
    <dataValidation type="list" allowBlank="1" showInputMessage="1" showErrorMessage="1" sqref="D20">
      <formula1>GStop</formula1>
    </dataValidation>
    <dataValidation type="list" allowBlank="1" showInputMessage="1" showErrorMessage="1" sqref="D9">
      <formula1>AWalls</formula1>
    </dataValidation>
    <dataValidation type="list" allowBlank="1" showInputMessage="1" showErrorMessage="1" sqref="D10">
      <formula1>CKWalls</formula1>
    </dataValidation>
  </dataValidation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U254"/>
  <sheetViews>
    <sheetView workbookViewId="0">
      <selection activeCell="A12" sqref="A12"/>
    </sheetView>
  </sheetViews>
  <sheetFormatPr defaultRowHeight="12.75"/>
  <cols>
    <col min="1" max="1" width="18.28515625" style="1" bestFit="1" customWidth="1"/>
    <col min="2" max="2" width="32.42578125" style="1" bestFit="1" customWidth="1"/>
    <col min="3" max="3" width="8.85546875" style="1" bestFit="1" customWidth="1"/>
    <col min="4" max="4" width="5.85546875" style="1" bestFit="1" customWidth="1"/>
    <col min="5" max="5" width="8.28515625" style="2" bestFit="1" customWidth="1"/>
    <col min="6" max="6" width="14.28515625" style="6" bestFit="1" customWidth="1"/>
    <col min="7" max="7" width="15.28515625" customWidth="1"/>
  </cols>
  <sheetData>
    <row r="1" spans="1:7">
      <c r="A1" s="3" t="s">
        <v>0</v>
      </c>
      <c r="B1" s="3" t="s">
        <v>1</v>
      </c>
      <c r="C1" s="3" t="s">
        <v>2</v>
      </c>
      <c r="D1" s="3" t="s">
        <v>3</v>
      </c>
      <c r="E1" s="4" t="s">
        <v>4</v>
      </c>
      <c r="F1" s="5" t="s">
        <v>5</v>
      </c>
    </row>
    <row r="2" spans="1:7">
      <c r="A2" s="3"/>
      <c r="B2" s="3"/>
      <c r="C2" s="3"/>
      <c r="D2" s="3"/>
      <c r="E2" s="4"/>
      <c r="F2" s="5"/>
    </row>
    <row r="3" spans="1:7">
      <c r="A3" s="1" t="s">
        <v>6</v>
      </c>
      <c r="B3" s="1" t="s">
        <v>7</v>
      </c>
      <c r="C3" s="1" t="s">
        <v>6</v>
      </c>
      <c r="D3" s="1" t="s">
        <v>8</v>
      </c>
      <c r="E3" s="8"/>
      <c r="F3" s="11">
        <v>0.20799999999999999</v>
      </c>
      <c r="G3" s="10">
        <f>F3/12</f>
        <v>1.7333333333333333E-2</v>
      </c>
    </row>
    <row r="4" spans="1:7">
      <c r="A4" s="1" t="s">
        <v>9</v>
      </c>
      <c r="B4" s="1" t="s">
        <v>10</v>
      </c>
      <c r="C4" s="1" t="s">
        <v>9</v>
      </c>
      <c r="E4" s="8"/>
      <c r="F4" s="6">
        <v>0.14299999999999999</v>
      </c>
      <c r="G4">
        <f>-(F3-F4)/12</f>
        <v>-5.4166666666666669E-3</v>
      </c>
    </row>
    <row r="5" spans="1:7">
      <c r="A5" s="1" t="s">
        <v>11</v>
      </c>
      <c r="B5" s="1" t="s">
        <v>12</v>
      </c>
      <c r="C5" s="1" t="s">
        <v>11</v>
      </c>
      <c r="E5" s="8"/>
      <c r="F5" s="6">
        <v>0.20100000000000001</v>
      </c>
      <c r="G5" s="10">
        <f>-(F3-F5)/12</f>
        <v>-5.8333333333333154E-4</v>
      </c>
    </row>
    <row r="6" spans="1:7">
      <c r="A6" s="1" t="s">
        <v>13</v>
      </c>
      <c r="B6" s="1" t="s">
        <v>14</v>
      </c>
      <c r="C6" s="1" t="s">
        <v>13</v>
      </c>
      <c r="E6" s="8"/>
      <c r="F6" s="6">
        <v>0.20599999999999999</v>
      </c>
      <c r="G6">
        <f>-(F3-F6)/12</f>
        <v>-1.6666666666666682E-4</v>
      </c>
    </row>
    <row r="7" spans="1:7">
      <c r="A7" s="1" t="s">
        <v>15</v>
      </c>
      <c r="B7" s="1" t="s">
        <v>16</v>
      </c>
      <c r="C7" s="1" t="s">
        <v>15</v>
      </c>
      <c r="D7" s="1" t="s">
        <v>8</v>
      </c>
      <c r="E7" s="8"/>
      <c r="F7" s="6">
        <v>0.29899999999999999</v>
      </c>
      <c r="G7">
        <f>(F7-F3)/12</f>
        <v>7.5833333333333334E-3</v>
      </c>
    </row>
    <row r="8" spans="1:7">
      <c r="A8" s="1" t="s">
        <v>17</v>
      </c>
      <c r="B8" s="1" t="s">
        <v>18</v>
      </c>
      <c r="C8" s="1" t="s">
        <v>17</v>
      </c>
      <c r="E8" s="8"/>
      <c r="F8" s="6">
        <v>0.26600000000000001</v>
      </c>
      <c r="G8">
        <f>(F8-F3)/12</f>
        <v>4.8333333333333353E-3</v>
      </c>
    </row>
    <row r="9" spans="1:7">
      <c r="A9" s="1" t="s">
        <v>509</v>
      </c>
      <c r="C9" s="1" t="s">
        <v>509</v>
      </c>
      <c r="E9" s="8"/>
      <c r="F9" s="6">
        <v>0</v>
      </c>
      <c r="G9">
        <v>-1.7333299999999999E-2</v>
      </c>
    </row>
    <row r="10" spans="1:7">
      <c r="A10" s="1" t="s">
        <v>19</v>
      </c>
      <c r="B10" s="1" t="s">
        <v>20</v>
      </c>
      <c r="C10" s="1" t="s">
        <v>19</v>
      </c>
      <c r="D10" s="1" t="s">
        <v>21</v>
      </c>
      <c r="E10" s="8"/>
      <c r="F10" s="6">
        <v>0.248</v>
      </c>
      <c r="G10">
        <f>F10/12</f>
        <v>2.0666666666666667E-2</v>
      </c>
    </row>
    <row r="11" spans="1:7">
      <c r="A11" s="1" t="s">
        <v>22</v>
      </c>
      <c r="B11" s="1" t="s">
        <v>23</v>
      </c>
      <c r="C11" s="1" t="s">
        <v>22</v>
      </c>
      <c r="D11" s="1" t="s">
        <v>21</v>
      </c>
      <c r="E11" s="8"/>
      <c r="F11" s="6">
        <v>0.34200000000000003</v>
      </c>
      <c r="G11">
        <f>F11/12</f>
        <v>2.8500000000000001E-2</v>
      </c>
    </row>
    <row r="12" spans="1:7">
      <c r="E12" s="8"/>
    </row>
    <row r="13" spans="1:7">
      <c r="A13" s="1" t="s">
        <v>24</v>
      </c>
      <c r="B13" s="1" t="s">
        <v>25</v>
      </c>
      <c r="C13" s="1" t="s">
        <v>24</v>
      </c>
      <c r="D13" s="1" t="s">
        <v>26</v>
      </c>
      <c r="E13" s="8"/>
      <c r="F13" s="6">
        <v>1.2726</v>
      </c>
      <c r="G13">
        <f>F13/12</f>
        <v>0.10604999999999999</v>
      </c>
    </row>
    <row r="14" spans="1:7">
      <c r="A14" s="1" t="s">
        <v>27</v>
      </c>
      <c r="B14" s="1" t="s">
        <v>28</v>
      </c>
      <c r="C14" s="1" t="s">
        <v>27</v>
      </c>
      <c r="D14" s="1" t="s">
        <v>26</v>
      </c>
      <c r="E14" s="8">
        <v>54</v>
      </c>
      <c r="F14" s="6">
        <v>0.86339999999999995</v>
      </c>
      <c r="G14">
        <f t="shared" ref="G14:G16" si="0">F14/12</f>
        <v>7.195E-2</v>
      </c>
    </row>
    <row r="15" spans="1:7">
      <c r="A15" s="1" t="s">
        <v>29</v>
      </c>
      <c r="B15" s="1" t="s">
        <v>30</v>
      </c>
      <c r="C15" s="1" t="s">
        <v>29</v>
      </c>
      <c r="D15" s="1" t="s">
        <v>26</v>
      </c>
      <c r="E15" s="8">
        <v>73</v>
      </c>
      <c r="F15" s="6">
        <v>1.1626000000000001</v>
      </c>
      <c r="G15">
        <f t="shared" si="0"/>
        <v>9.6883333333333335E-2</v>
      </c>
    </row>
    <row r="16" spans="1:7">
      <c r="A16" s="1" t="s">
        <v>31</v>
      </c>
      <c r="B16" s="1" t="s">
        <v>32</v>
      </c>
      <c r="C16" s="1" t="s">
        <v>31</v>
      </c>
      <c r="D16" s="1" t="s">
        <v>26</v>
      </c>
      <c r="E16" s="8">
        <v>91</v>
      </c>
      <c r="F16" s="6">
        <v>1.506</v>
      </c>
      <c r="G16">
        <f t="shared" si="0"/>
        <v>0.1255</v>
      </c>
    </row>
    <row r="17" spans="1:7">
      <c r="E17" s="8"/>
    </row>
    <row r="18" spans="1:7">
      <c r="A18" s="1" t="s">
        <v>33</v>
      </c>
      <c r="B18" s="1" t="s">
        <v>34</v>
      </c>
      <c r="C18" s="1" t="s">
        <v>33</v>
      </c>
      <c r="D18" s="1" t="s">
        <v>35</v>
      </c>
      <c r="E18" s="8"/>
      <c r="F18" s="6">
        <v>1.3571</v>
      </c>
      <c r="G18">
        <f>F18/12</f>
        <v>0.11309166666666666</v>
      </c>
    </row>
    <row r="19" spans="1:7">
      <c r="A19" s="1" t="s">
        <v>36</v>
      </c>
      <c r="B19" s="1" t="s">
        <v>37</v>
      </c>
      <c r="C19" s="1" t="s">
        <v>36</v>
      </c>
      <c r="D19" s="1" t="s">
        <v>35</v>
      </c>
      <c r="E19" s="8">
        <v>53</v>
      </c>
      <c r="F19" s="6">
        <v>0.44309999999999999</v>
      </c>
      <c r="G19">
        <f t="shared" ref="G19:G24" si="1">F19/12</f>
        <v>3.6924999999999999E-2</v>
      </c>
    </row>
    <row r="20" spans="1:7">
      <c r="A20" s="1" t="s">
        <v>38</v>
      </c>
      <c r="B20" s="1" t="s">
        <v>39</v>
      </c>
      <c r="C20" s="1" t="s">
        <v>38</v>
      </c>
      <c r="D20" s="1" t="s">
        <v>35</v>
      </c>
      <c r="E20" s="8">
        <v>63</v>
      </c>
      <c r="F20" s="6">
        <v>0.57389999999999997</v>
      </c>
      <c r="G20">
        <f t="shared" si="1"/>
        <v>4.7824999999999999E-2</v>
      </c>
    </row>
    <row r="21" spans="1:7">
      <c r="A21" s="1" t="s">
        <v>40</v>
      </c>
      <c r="B21" s="1" t="s">
        <v>41</v>
      </c>
      <c r="C21" s="1" t="s">
        <v>40</v>
      </c>
      <c r="D21" s="1" t="s">
        <v>35</v>
      </c>
      <c r="E21" s="8">
        <v>73</v>
      </c>
      <c r="F21" s="6">
        <v>0.68959999999999999</v>
      </c>
      <c r="G21">
        <f t="shared" si="1"/>
        <v>5.7466666666666666E-2</v>
      </c>
    </row>
    <row r="22" spans="1:7">
      <c r="A22" s="1" t="s">
        <v>42</v>
      </c>
      <c r="B22" s="1" t="s">
        <v>43</v>
      </c>
      <c r="C22" s="1" t="s">
        <v>42</v>
      </c>
      <c r="D22" s="1" t="s">
        <v>35</v>
      </c>
      <c r="E22" s="8">
        <v>83</v>
      </c>
      <c r="F22" s="6">
        <v>0.82069999999999999</v>
      </c>
      <c r="G22">
        <f t="shared" si="1"/>
        <v>6.839166666666667E-2</v>
      </c>
    </row>
    <row r="23" spans="1:7">
      <c r="A23" s="1" t="s">
        <v>44</v>
      </c>
      <c r="B23" s="1" t="s">
        <v>45</v>
      </c>
      <c r="C23" s="1" t="s">
        <v>44</v>
      </c>
      <c r="D23" s="1" t="s">
        <v>35</v>
      </c>
      <c r="E23" s="8">
        <v>93</v>
      </c>
      <c r="F23" s="6">
        <v>0.94840000000000002</v>
      </c>
      <c r="G23">
        <f t="shared" si="1"/>
        <v>7.903333333333333E-2</v>
      </c>
    </row>
    <row r="24" spans="1:7">
      <c r="A24" s="1" t="s">
        <v>46</v>
      </c>
      <c r="B24" s="1" t="s">
        <v>47</v>
      </c>
      <c r="C24" s="1" t="s">
        <v>46</v>
      </c>
      <c r="D24" s="1" t="s">
        <v>35</v>
      </c>
      <c r="E24" s="8">
        <v>103</v>
      </c>
      <c r="F24" s="6">
        <v>1.0573999999999999</v>
      </c>
      <c r="G24">
        <f t="shared" si="1"/>
        <v>8.8116666666666663E-2</v>
      </c>
    </row>
    <row r="26" spans="1:7">
      <c r="A26" s="1" t="s">
        <v>48</v>
      </c>
      <c r="B26" s="1" t="s">
        <v>49</v>
      </c>
      <c r="C26" s="1" t="s">
        <v>50</v>
      </c>
      <c r="D26" s="1" t="s">
        <v>497</v>
      </c>
      <c r="E26" s="7">
        <v>2.25</v>
      </c>
      <c r="F26" s="6">
        <v>0.90490000000000004</v>
      </c>
      <c r="G26">
        <f>F26/12</f>
        <v>7.5408333333333341E-2</v>
      </c>
    </row>
    <row r="27" spans="1:7">
      <c r="A27" s="1" t="s">
        <v>52</v>
      </c>
      <c r="B27" s="1" t="s">
        <v>53</v>
      </c>
      <c r="C27" s="1" t="s">
        <v>50</v>
      </c>
      <c r="D27" s="1" t="s">
        <v>498</v>
      </c>
      <c r="E27" s="7">
        <v>2.875</v>
      </c>
      <c r="F27" s="6">
        <v>0.98729999999999996</v>
      </c>
      <c r="G27">
        <f t="shared" ref="G27:G34" si="2">F27/12</f>
        <v>8.2275000000000001E-2</v>
      </c>
    </row>
    <row r="28" spans="1:7">
      <c r="A28" s="1" t="s">
        <v>54</v>
      </c>
      <c r="B28" s="1" t="s">
        <v>55</v>
      </c>
      <c r="C28" s="1" t="s">
        <v>50</v>
      </c>
      <c r="D28" s="1" t="s">
        <v>499</v>
      </c>
      <c r="E28" s="7">
        <v>3.5</v>
      </c>
      <c r="F28" s="6">
        <v>1.0696000000000001</v>
      </c>
      <c r="G28">
        <f t="shared" si="2"/>
        <v>8.9133333333333342E-2</v>
      </c>
    </row>
    <row r="29" spans="1:7">
      <c r="A29" s="1" t="s">
        <v>56</v>
      </c>
      <c r="B29" s="1" t="s">
        <v>57</v>
      </c>
      <c r="C29" s="1" t="s">
        <v>50</v>
      </c>
      <c r="D29" s="1" t="s">
        <v>500</v>
      </c>
      <c r="E29" s="7">
        <v>3.75</v>
      </c>
      <c r="F29" s="6">
        <v>1.1026</v>
      </c>
      <c r="G29">
        <f t="shared" si="2"/>
        <v>9.1883333333333331E-2</v>
      </c>
    </row>
    <row r="30" spans="1:7">
      <c r="A30" s="1" t="s">
        <v>58</v>
      </c>
      <c r="B30" s="1" t="s">
        <v>59</v>
      </c>
      <c r="C30" s="1" t="s">
        <v>50</v>
      </c>
      <c r="D30" s="1" t="s">
        <v>501</v>
      </c>
      <c r="E30" s="7">
        <v>4</v>
      </c>
      <c r="F30" s="6">
        <v>1.1355</v>
      </c>
      <c r="G30">
        <f t="shared" si="2"/>
        <v>9.4625000000000001E-2</v>
      </c>
    </row>
    <row r="31" spans="1:7">
      <c r="A31" s="1" t="s">
        <v>60</v>
      </c>
      <c r="B31" s="1" t="s">
        <v>61</v>
      </c>
      <c r="C31" s="1" t="s">
        <v>50</v>
      </c>
      <c r="D31" s="1" t="s">
        <v>502</v>
      </c>
      <c r="E31" s="7">
        <v>4.625</v>
      </c>
      <c r="F31" s="6">
        <v>1.2178</v>
      </c>
      <c r="G31">
        <f t="shared" si="2"/>
        <v>0.10148333333333333</v>
      </c>
    </row>
    <row r="32" spans="1:7">
      <c r="A32" s="1" t="s">
        <v>62</v>
      </c>
      <c r="B32" s="1" t="s">
        <v>63</v>
      </c>
      <c r="C32" s="1" t="s">
        <v>50</v>
      </c>
      <c r="D32" s="1" t="s">
        <v>503</v>
      </c>
      <c r="E32" s="7">
        <v>4.875</v>
      </c>
      <c r="F32" s="6">
        <v>1.2507999999999999</v>
      </c>
      <c r="G32">
        <f t="shared" si="2"/>
        <v>0.10423333333333333</v>
      </c>
    </row>
    <row r="33" spans="1:21">
      <c r="A33" s="1" t="s">
        <v>64</v>
      </c>
      <c r="B33" s="1" t="s">
        <v>65</v>
      </c>
      <c r="C33" s="1" t="s">
        <v>50</v>
      </c>
      <c r="D33" s="1" t="s">
        <v>504</v>
      </c>
      <c r="E33" s="7">
        <v>5</v>
      </c>
      <c r="F33" s="6">
        <v>1.2673000000000001</v>
      </c>
      <c r="G33">
        <f t="shared" si="2"/>
        <v>0.10560833333333335</v>
      </c>
    </row>
    <row r="34" spans="1:21">
      <c r="A34" s="1" t="s">
        <v>66</v>
      </c>
      <c r="B34" s="1" t="s">
        <v>67</v>
      </c>
      <c r="C34" s="1" t="s">
        <v>50</v>
      </c>
      <c r="D34" s="1" t="s">
        <v>505</v>
      </c>
      <c r="E34" s="7">
        <v>5.375</v>
      </c>
      <c r="F34" s="6">
        <v>1.3167</v>
      </c>
      <c r="G34">
        <f t="shared" si="2"/>
        <v>0.109725</v>
      </c>
    </row>
    <row r="35" spans="1:21">
      <c r="E35" s="7"/>
    </row>
    <row r="36" spans="1:21">
      <c r="A36" s="1" t="s">
        <v>68</v>
      </c>
      <c r="B36" s="1" t="s">
        <v>69</v>
      </c>
      <c r="C36" s="1" t="s">
        <v>50</v>
      </c>
      <c r="D36" s="1" t="s">
        <v>21</v>
      </c>
      <c r="E36" s="7">
        <v>2.25</v>
      </c>
      <c r="F36" s="6">
        <v>1.1920999999999999</v>
      </c>
      <c r="G36">
        <f>F36/12</f>
        <v>9.9341666666666661E-2</v>
      </c>
      <c r="N36" s="7">
        <v>2.25</v>
      </c>
      <c r="O36" s="12">
        <f>F36</f>
        <v>1.1920999999999999</v>
      </c>
      <c r="P36" s="12">
        <f>F46-F36</f>
        <v>0.22650000000000015</v>
      </c>
      <c r="Q36">
        <f>(O36+P36)/12</f>
        <v>0.11821666666666668</v>
      </c>
    </row>
    <row r="37" spans="1:21">
      <c r="A37" s="1" t="s">
        <v>70</v>
      </c>
      <c r="B37" s="1" t="s">
        <v>71</v>
      </c>
      <c r="C37" s="1" t="s">
        <v>50</v>
      </c>
      <c r="D37" s="1" t="s">
        <v>21</v>
      </c>
      <c r="E37" s="7">
        <v>2.375</v>
      </c>
      <c r="F37" s="6">
        <v>1.2148000000000001</v>
      </c>
      <c r="G37">
        <f t="shared" ref="G37:G100" si="3">F37/12</f>
        <v>0.10123333333333334</v>
      </c>
      <c r="N37" s="7">
        <v>2.375</v>
      </c>
      <c r="O37" s="12">
        <f t="shared" ref="O37:O100" si="4">F37</f>
        <v>1.2148000000000001</v>
      </c>
      <c r="P37" s="12">
        <f t="shared" ref="P37:P100" si="5">F47-F37</f>
        <v>0.22639999999999993</v>
      </c>
      <c r="Q37">
        <f t="shared" ref="Q37:Q100" si="6">(O37+P37)/12</f>
        <v>0.1201</v>
      </c>
    </row>
    <row r="38" spans="1:21">
      <c r="A38" s="1" t="s">
        <v>72</v>
      </c>
      <c r="B38" s="1" t="s">
        <v>73</v>
      </c>
      <c r="C38" s="1" t="s">
        <v>50</v>
      </c>
      <c r="D38" s="1" t="s">
        <v>21</v>
      </c>
      <c r="E38" s="7">
        <v>2.5</v>
      </c>
      <c r="F38" s="6">
        <v>1.2374000000000001</v>
      </c>
      <c r="G38">
        <f t="shared" si="3"/>
        <v>0.10311666666666668</v>
      </c>
      <c r="N38" s="7">
        <v>2.5</v>
      </c>
      <c r="O38" s="12">
        <f t="shared" si="4"/>
        <v>1.2374000000000001</v>
      </c>
      <c r="P38" s="12">
        <f t="shared" si="5"/>
        <v>0.22649999999999992</v>
      </c>
      <c r="Q38">
        <f t="shared" si="6"/>
        <v>0.12199166666666666</v>
      </c>
    </row>
    <row r="39" spans="1:21">
      <c r="A39" s="1" t="s">
        <v>74</v>
      </c>
      <c r="B39" s="1" t="s">
        <v>75</v>
      </c>
      <c r="C39" s="1" t="s">
        <v>50</v>
      </c>
      <c r="D39" s="1" t="s">
        <v>21</v>
      </c>
      <c r="E39" s="7">
        <v>2.625</v>
      </c>
      <c r="F39" s="6">
        <v>1.2601</v>
      </c>
      <c r="G39">
        <f t="shared" si="3"/>
        <v>0.10500833333333333</v>
      </c>
      <c r="N39" s="7">
        <v>2.625</v>
      </c>
      <c r="O39" s="12">
        <f t="shared" si="4"/>
        <v>1.2601</v>
      </c>
      <c r="P39" s="12">
        <f t="shared" si="5"/>
        <v>0.22639999999999993</v>
      </c>
      <c r="Q39">
        <f t="shared" si="6"/>
        <v>0.123875</v>
      </c>
    </row>
    <row r="40" spans="1:21">
      <c r="A40" s="1" t="s">
        <v>76</v>
      </c>
      <c r="B40" s="1" t="s">
        <v>77</v>
      </c>
      <c r="C40" s="1" t="s">
        <v>50</v>
      </c>
      <c r="D40" s="1" t="s">
        <v>21</v>
      </c>
      <c r="E40" s="7">
        <v>2.75</v>
      </c>
      <c r="F40" s="6">
        <v>1.2827</v>
      </c>
      <c r="G40">
        <f t="shared" si="3"/>
        <v>0.10689166666666666</v>
      </c>
      <c r="N40" s="7">
        <v>2.75</v>
      </c>
      <c r="O40" s="12">
        <f t="shared" si="4"/>
        <v>1.2827</v>
      </c>
      <c r="P40" s="12">
        <f t="shared" si="5"/>
        <v>0.22650000000000015</v>
      </c>
      <c r="Q40">
        <f t="shared" si="6"/>
        <v>0.12576666666666667</v>
      </c>
    </row>
    <row r="41" spans="1:21">
      <c r="A41" s="1" t="s">
        <v>78</v>
      </c>
      <c r="B41" s="1" t="s">
        <v>79</v>
      </c>
      <c r="C41" s="1" t="s">
        <v>50</v>
      </c>
      <c r="D41" s="1" t="s">
        <v>21</v>
      </c>
      <c r="E41" s="7">
        <v>2.875</v>
      </c>
      <c r="F41" s="6">
        <v>1.3053999999999999</v>
      </c>
      <c r="G41">
        <f t="shared" si="3"/>
        <v>0.10878333333333333</v>
      </c>
      <c r="N41" s="7">
        <v>2.875</v>
      </c>
      <c r="O41" s="12">
        <f t="shared" si="4"/>
        <v>1.3053999999999999</v>
      </c>
      <c r="P41" s="12">
        <f t="shared" si="5"/>
        <v>0.22640000000000016</v>
      </c>
      <c r="Q41">
        <f t="shared" si="6"/>
        <v>0.12765000000000001</v>
      </c>
    </row>
    <row r="42" spans="1:21">
      <c r="A42" s="1" t="s">
        <v>80</v>
      </c>
      <c r="B42" s="1" t="s">
        <v>81</v>
      </c>
      <c r="C42" s="1" t="s">
        <v>50</v>
      </c>
      <c r="D42" s="1" t="s">
        <v>21</v>
      </c>
      <c r="E42" s="7">
        <v>3</v>
      </c>
      <c r="F42" s="6">
        <v>1.3280000000000001</v>
      </c>
      <c r="G42">
        <f t="shared" si="3"/>
        <v>0.11066666666666668</v>
      </c>
      <c r="N42" s="7">
        <v>3</v>
      </c>
      <c r="O42" s="12">
        <f t="shared" si="4"/>
        <v>1.3280000000000001</v>
      </c>
      <c r="P42" s="12">
        <f t="shared" si="5"/>
        <v>0.22649999999999992</v>
      </c>
      <c r="Q42">
        <f t="shared" si="6"/>
        <v>0.12954166666666667</v>
      </c>
    </row>
    <row r="43" spans="1:21">
      <c r="A43" s="1" t="s">
        <v>82</v>
      </c>
      <c r="B43" s="1" t="s">
        <v>83</v>
      </c>
      <c r="C43" s="1" t="s">
        <v>50</v>
      </c>
      <c r="D43" s="1" t="s">
        <v>21</v>
      </c>
      <c r="E43" s="7">
        <v>3.125</v>
      </c>
      <c r="F43" s="6">
        <v>1.3507</v>
      </c>
      <c r="G43">
        <f t="shared" si="3"/>
        <v>0.11255833333333333</v>
      </c>
      <c r="N43" s="7">
        <v>3.125</v>
      </c>
      <c r="O43" s="12">
        <f t="shared" si="4"/>
        <v>1.3507</v>
      </c>
      <c r="P43" s="12">
        <f t="shared" si="5"/>
        <v>0.22639999999999993</v>
      </c>
      <c r="Q43">
        <f t="shared" si="6"/>
        <v>0.13142499999999999</v>
      </c>
    </row>
    <row r="44" spans="1:21">
      <c r="A44" s="1" t="s">
        <v>84</v>
      </c>
      <c r="B44" s="1" t="s">
        <v>85</v>
      </c>
      <c r="C44" s="1" t="s">
        <v>50</v>
      </c>
      <c r="D44" s="1" t="s">
        <v>21</v>
      </c>
      <c r="E44" s="7">
        <v>3.25</v>
      </c>
      <c r="F44" s="6">
        <v>1.3733</v>
      </c>
      <c r="G44">
        <f t="shared" si="3"/>
        <v>0.11444166666666666</v>
      </c>
      <c r="N44" s="7">
        <v>3.25</v>
      </c>
      <c r="O44" s="12">
        <f t="shared" si="4"/>
        <v>1.3733</v>
      </c>
      <c r="P44" s="12">
        <f t="shared" si="5"/>
        <v>0.22650000000000015</v>
      </c>
      <c r="Q44">
        <f t="shared" si="6"/>
        <v>0.13331666666666667</v>
      </c>
    </row>
    <row r="45" spans="1:21">
      <c r="A45" s="1" t="s">
        <v>86</v>
      </c>
      <c r="B45" s="1" t="s">
        <v>87</v>
      </c>
      <c r="C45" s="1" t="s">
        <v>50</v>
      </c>
      <c r="D45" s="1" t="s">
        <v>21</v>
      </c>
      <c r="E45" s="7">
        <v>3.375</v>
      </c>
      <c r="F45" s="6">
        <v>1.3959999999999999</v>
      </c>
      <c r="G45">
        <f t="shared" si="3"/>
        <v>0.11633333333333333</v>
      </c>
      <c r="N45" s="7">
        <v>3.375</v>
      </c>
      <c r="O45" s="12">
        <f t="shared" si="4"/>
        <v>1.3959999999999999</v>
      </c>
      <c r="P45" s="12">
        <f t="shared" si="5"/>
        <v>0.22640000000000016</v>
      </c>
      <c r="Q45">
        <f t="shared" si="6"/>
        <v>0.13520000000000001</v>
      </c>
      <c r="R45" s="7">
        <v>3.375</v>
      </c>
      <c r="S45" s="6">
        <v>1.3959999999999999</v>
      </c>
      <c r="T45">
        <f>S45*2</f>
        <v>2.7919999999999998</v>
      </c>
      <c r="U45">
        <f>T45/12</f>
        <v>0.23266666666666666</v>
      </c>
    </row>
    <row r="46" spans="1:21">
      <c r="A46" s="1" t="s">
        <v>88</v>
      </c>
      <c r="B46" s="1" t="s">
        <v>89</v>
      </c>
      <c r="C46" s="1" t="s">
        <v>50</v>
      </c>
      <c r="D46" s="1" t="s">
        <v>21</v>
      </c>
      <c r="E46" s="7">
        <v>3.5</v>
      </c>
      <c r="F46" s="6">
        <v>1.4186000000000001</v>
      </c>
      <c r="G46">
        <f t="shared" si="3"/>
        <v>0.11821666666666668</v>
      </c>
      <c r="N46" s="7">
        <v>3.5</v>
      </c>
      <c r="O46" s="12">
        <f t="shared" si="4"/>
        <v>1.4186000000000001</v>
      </c>
      <c r="P46" s="12">
        <f t="shared" si="5"/>
        <v>0.22649999999999992</v>
      </c>
      <c r="Q46">
        <f t="shared" si="6"/>
        <v>0.13709166666666667</v>
      </c>
      <c r="R46" s="7">
        <v>3.5</v>
      </c>
      <c r="S46" s="6">
        <v>1.4186000000000001</v>
      </c>
      <c r="T46">
        <f t="shared" ref="T46:T109" si="7">S46*2</f>
        <v>2.8372000000000002</v>
      </c>
      <c r="U46">
        <f t="shared" ref="U46:U109" si="8">T46/12</f>
        <v>0.23643333333333336</v>
      </c>
    </row>
    <row r="47" spans="1:21">
      <c r="A47" s="1" t="s">
        <v>90</v>
      </c>
      <c r="B47" s="1" t="s">
        <v>91</v>
      </c>
      <c r="C47" s="1" t="s">
        <v>50</v>
      </c>
      <c r="D47" s="1" t="s">
        <v>21</v>
      </c>
      <c r="E47" s="7">
        <v>3.625</v>
      </c>
      <c r="F47" s="6">
        <v>1.4412</v>
      </c>
      <c r="G47">
        <f t="shared" si="3"/>
        <v>0.1201</v>
      </c>
      <c r="N47" s="7">
        <v>3.625</v>
      </c>
      <c r="O47" s="12">
        <f t="shared" si="4"/>
        <v>1.4412</v>
      </c>
      <c r="P47" s="12">
        <f t="shared" si="5"/>
        <v>0.22649999999999992</v>
      </c>
      <c r="Q47">
        <f t="shared" si="6"/>
        <v>0.13897499999999999</v>
      </c>
      <c r="R47" s="7">
        <v>3.625</v>
      </c>
      <c r="S47" s="6">
        <v>1.4412</v>
      </c>
      <c r="T47">
        <f t="shared" si="7"/>
        <v>2.8824000000000001</v>
      </c>
      <c r="U47">
        <f t="shared" si="8"/>
        <v>0.2402</v>
      </c>
    </row>
    <row r="48" spans="1:21">
      <c r="A48" s="1" t="s">
        <v>92</v>
      </c>
      <c r="B48" s="1" t="s">
        <v>93</v>
      </c>
      <c r="C48" s="1" t="s">
        <v>50</v>
      </c>
      <c r="D48" s="1" t="s">
        <v>21</v>
      </c>
      <c r="E48" s="7">
        <v>3.75</v>
      </c>
      <c r="F48" s="6">
        <v>1.4639</v>
      </c>
      <c r="G48">
        <f t="shared" si="3"/>
        <v>0.12199166666666666</v>
      </c>
      <c r="N48" s="7">
        <v>3.75</v>
      </c>
      <c r="O48" s="12">
        <f t="shared" si="4"/>
        <v>1.4639</v>
      </c>
      <c r="P48" s="12">
        <f t="shared" si="5"/>
        <v>0.22649999999999992</v>
      </c>
      <c r="Q48">
        <f t="shared" si="6"/>
        <v>0.14086666666666667</v>
      </c>
      <c r="R48" s="7">
        <v>3.75</v>
      </c>
      <c r="S48" s="6">
        <v>1.4639</v>
      </c>
      <c r="T48">
        <f t="shared" si="7"/>
        <v>2.9278</v>
      </c>
      <c r="U48">
        <f t="shared" si="8"/>
        <v>0.24398333333333333</v>
      </c>
    </row>
    <row r="49" spans="1:21">
      <c r="A49" s="1" t="s">
        <v>94</v>
      </c>
      <c r="B49" s="1" t="s">
        <v>95</v>
      </c>
      <c r="C49" s="1" t="s">
        <v>50</v>
      </c>
      <c r="D49" s="1" t="s">
        <v>21</v>
      </c>
      <c r="E49" s="7">
        <v>3.875</v>
      </c>
      <c r="F49" s="6">
        <v>1.4864999999999999</v>
      </c>
      <c r="G49">
        <f t="shared" si="3"/>
        <v>0.123875</v>
      </c>
      <c r="N49" s="7">
        <v>3.875</v>
      </c>
      <c r="O49" s="12">
        <f t="shared" si="4"/>
        <v>1.4864999999999999</v>
      </c>
      <c r="P49" s="12">
        <f t="shared" si="5"/>
        <v>0.22650000000000015</v>
      </c>
      <c r="Q49">
        <f t="shared" si="6"/>
        <v>0.14275000000000002</v>
      </c>
      <c r="R49" s="7">
        <v>3.875</v>
      </c>
      <c r="S49" s="6">
        <v>1.4864999999999999</v>
      </c>
      <c r="T49">
        <f t="shared" si="7"/>
        <v>2.9729999999999999</v>
      </c>
      <c r="U49">
        <f t="shared" si="8"/>
        <v>0.24775</v>
      </c>
    </row>
    <row r="50" spans="1:21">
      <c r="A50" s="1" t="s">
        <v>96</v>
      </c>
      <c r="B50" s="1" t="s">
        <v>97</v>
      </c>
      <c r="C50" s="1" t="s">
        <v>50</v>
      </c>
      <c r="D50" s="1" t="s">
        <v>21</v>
      </c>
      <c r="E50" s="7">
        <v>4</v>
      </c>
      <c r="F50" s="6">
        <v>1.5092000000000001</v>
      </c>
      <c r="G50">
        <f t="shared" si="3"/>
        <v>0.12576666666666667</v>
      </c>
      <c r="I50" s="7">
        <v>4</v>
      </c>
      <c r="J50" s="6">
        <v>1.5092000000000001</v>
      </c>
      <c r="K50">
        <v>0.23</v>
      </c>
      <c r="L50" s="12">
        <f>J50-K50</f>
        <v>1.2792000000000001</v>
      </c>
      <c r="M50">
        <f>L50/12</f>
        <v>0.10660000000000001</v>
      </c>
      <c r="N50" s="7">
        <v>4</v>
      </c>
      <c r="O50" s="12">
        <f t="shared" si="4"/>
        <v>1.5092000000000001</v>
      </c>
      <c r="P50" s="12">
        <f t="shared" si="5"/>
        <v>0.22649999999999992</v>
      </c>
      <c r="Q50">
        <f t="shared" si="6"/>
        <v>0.14464166666666667</v>
      </c>
      <c r="R50" s="7">
        <v>4</v>
      </c>
      <c r="S50" s="6">
        <v>1.5092000000000001</v>
      </c>
      <c r="T50">
        <f t="shared" si="7"/>
        <v>3.0184000000000002</v>
      </c>
      <c r="U50">
        <f t="shared" si="8"/>
        <v>0.25153333333333333</v>
      </c>
    </row>
    <row r="51" spans="1:21">
      <c r="A51" s="1" t="s">
        <v>98</v>
      </c>
      <c r="B51" s="1" t="s">
        <v>99</v>
      </c>
      <c r="C51" s="1" t="s">
        <v>50</v>
      </c>
      <c r="D51" s="1" t="s">
        <v>21</v>
      </c>
      <c r="E51" s="7">
        <v>4.125</v>
      </c>
      <c r="F51" s="6">
        <v>1.5318000000000001</v>
      </c>
      <c r="G51">
        <f t="shared" si="3"/>
        <v>0.12765000000000001</v>
      </c>
      <c r="I51" s="7">
        <v>4.125</v>
      </c>
      <c r="J51" s="6">
        <v>1.5318000000000001</v>
      </c>
      <c r="K51">
        <v>0.23</v>
      </c>
      <c r="L51" s="12">
        <f t="shared" ref="L51:L114" si="9">J51-K51</f>
        <v>1.3018000000000001</v>
      </c>
      <c r="M51">
        <f t="shared" ref="M51:M114" si="10">L51/12</f>
        <v>0.10848333333333333</v>
      </c>
      <c r="N51" s="7">
        <v>4.125</v>
      </c>
      <c r="O51" s="12">
        <f t="shared" si="4"/>
        <v>1.5318000000000001</v>
      </c>
      <c r="P51" s="12">
        <f t="shared" si="5"/>
        <v>0.22649999999999992</v>
      </c>
      <c r="Q51">
        <f t="shared" si="6"/>
        <v>0.14652499999999999</v>
      </c>
      <c r="R51" s="7">
        <v>4.125</v>
      </c>
      <c r="S51" s="6">
        <v>1.5318000000000001</v>
      </c>
      <c r="T51">
        <f t="shared" si="7"/>
        <v>3.0636000000000001</v>
      </c>
      <c r="U51">
        <f t="shared" si="8"/>
        <v>0.25530000000000003</v>
      </c>
    </row>
    <row r="52" spans="1:21">
      <c r="A52" s="1" t="s">
        <v>100</v>
      </c>
      <c r="B52" s="1" t="s">
        <v>101</v>
      </c>
      <c r="C52" s="1" t="s">
        <v>50</v>
      </c>
      <c r="D52" s="1" t="s">
        <v>21</v>
      </c>
      <c r="E52" s="7">
        <v>4.25</v>
      </c>
      <c r="F52" s="6">
        <v>1.5545</v>
      </c>
      <c r="G52">
        <f t="shared" si="3"/>
        <v>0.12954166666666667</v>
      </c>
      <c r="I52" s="7">
        <v>4.25</v>
      </c>
      <c r="J52" s="6">
        <v>1.5545</v>
      </c>
      <c r="K52">
        <v>0.23</v>
      </c>
      <c r="L52" s="12">
        <f t="shared" si="9"/>
        <v>1.3245</v>
      </c>
      <c r="M52">
        <f t="shared" si="10"/>
        <v>0.110375</v>
      </c>
      <c r="N52" s="7">
        <v>4.25</v>
      </c>
      <c r="O52" s="12">
        <f t="shared" si="4"/>
        <v>1.5545</v>
      </c>
      <c r="P52" s="12">
        <f t="shared" si="5"/>
        <v>0.22639999999999993</v>
      </c>
      <c r="Q52">
        <f t="shared" si="6"/>
        <v>0.14840833333333334</v>
      </c>
      <c r="R52" s="7">
        <v>4.25</v>
      </c>
      <c r="S52" s="6">
        <v>1.5545</v>
      </c>
      <c r="T52">
        <f t="shared" si="7"/>
        <v>3.109</v>
      </c>
      <c r="U52">
        <f t="shared" si="8"/>
        <v>0.25908333333333333</v>
      </c>
    </row>
    <row r="53" spans="1:21">
      <c r="A53" s="1" t="s">
        <v>102</v>
      </c>
      <c r="B53" s="1" t="s">
        <v>103</v>
      </c>
      <c r="C53" s="1" t="s">
        <v>50</v>
      </c>
      <c r="D53" s="1" t="s">
        <v>21</v>
      </c>
      <c r="E53" s="7">
        <v>4.375</v>
      </c>
      <c r="F53" s="6">
        <v>1.5770999999999999</v>
      </c>
      <c r="G53">
        <f t="shared" si="3"/>
        <v>0.13142499999999999</v>
      </c>
      <c r="I53" s="7">
        <v>4.375</v>
      </c>
      <c r="J53" s="6">
        <v>1.5770999999999999</v>
      </c>
      <c r="K53">
        <v>0.23</v>
      </c>
      <c r="L53" s="12">
        <f t="shared" si="9"/>
        <v>1.3471</v>
      </c>
      <c r="M53">
        <f t="shared" si="10"/>
        <v>0.11225833333333333</v>
      </c>
      <c r="N53" s="7">
        <v>4.375</v>
      </c>
      <c r="O53" s="12">
        <f t="shared" si="4"/>
        <v>1.5770999999999999</v>
      </c>
      <c r="P53" s="12">
        <f t="shared" si="5"/>
        <v>0.22650000000000015</v>
      </c>
      <c r="Q53">
        <f t="shared" si="6"/>
        <v>0.15030000000000002</v>
      </c>
      <c r="R53" s="7">
        <v>4.375</v>
      </c>
      <c r="S53" s="6">
        <v>1.5770999999999999</v>
      </c>
      <c r="T53">
        <f t="shared" si="7"/>
        <v>3.1541999999999999</v>
      </c>
      <c r="U53">
        <f t="shared" si="8"/>
        <v>0.26284999999999997</v>
      </c>
    </row>
    <row r="54" spans="1:21">
      <c r="A54" s="1" t="s">
        <v>104</v>
      </c>
      <c r="B54" s="1" t="s">
        <v>105</v>
      </c>
      <c r="C54" s="1" t="s">
        <v>50</v>
      </c>
      <c r="D54" s="1" t="s">
        <v>21</v>
      </c>
      <c r="E54" s="7">
        <v>4.5</v>
      </c>
      <c r="F54" s="6">
        <v>1.5998000000000001</v>
      </c>
      <c r="G54">
        <f t="shared" si="3"/>
        <v>0.13331666666666667</v>
      </c>
      <c r="I54" s="7">
        <v>4.5</v>
      </c>
      <c r="J54" s="6">
        <v>1.5998000000000001</v>
      </c>
      <c r="K54">
        <v>0.23</v>
      </c>
      <c r="L54" s="12">
        <f t="shared" si="9"/>
        <v>1.3698000000000001</v>
      </c>
      <c r="M54">
        <f t="shared" si="10"/>
        <v>0.11415000000000002</v>
      </c>
      <c r="N54" s="7">
        <v>4.5</v>
      </c>
      <c r="O54" s="12">
        <f t="shared" si="4"/>
        <v>1.5998000000000001</v>
      </c>
      <c r="P54" s="12">
        <f t="shared" si="5"/>
        <v>0.22639999999999993</v>
      </c>
      <c r="Q54">
        <f t="shared" si="6"/>
        <v>0.15218333333333334</v>
      </c>
      <c r="R54" s="7">
        <v>4.5</v>
      </c>
      <c r="S54" s="6">
        <v>1.5998000000000001</v>
      </c>
      <c r="T54">
        <f t="shared" si="7"/>
        <v>3.1996000000000002</v>
      </c>
      <c r="U54">
        <f t="shared" si="8"/>
        <v>0.26663333333333333</v>
      </c>
    </row>
    <row r="55" spans="1:21">
      <c r="A55" s="1" t="s">
        <v>106</v>
      </c>
      <c r="B55" s="1" t="s">
        <v>107</v>
      </c>
      <c r="C55" s="1" t="s">
        <v>50</v>
      </c>
      <c r="D55" s="1" t="s">
        <v>21</v>
      </c>
      <c r="E55" s="7">
        <v>4.625</v>
      </c>
      <c r="F55" s="6">
        <v>1.6224000000000001</v>
      </c>
      <c r="G55">
        <f t="shared" si="3"/>
        <v>0.13520000000000001</v>
      </c>
      <c r="I55" s="7">
        <v>4.625</v>
      </c>
      <c r="J55" s="6">
        <v>1.6224000000000001</v>
      </c>
      <c r="K55">
        <v>0.23</v>
      </c>
      <c r="L55" s="12">
        <f t="shared" si="9"/>
        <v>1.3924000000000001</v>
      </c>
      <c r="M55">
        <f t="shared" si="10"/>
        <v>0.11603333333333334</v>
      </c>
      <c r="N55" s="7">
        <v>4.625</v>
      </c>
      <c r="O55" s="12">
        <f t="shared" si="4"/>
        <v>1.6224000000000001</v>
      </c>
      <c r="P55" s="12">
        <f t="shared" si="5"/>
        <v>0.22649999999999992</v>
      </c>
      <c r="Q55">
        <f t="shared" si="6"/>
        <v>0.15407499999999999</v>
      </c>
      <c r="R55" s="7">
        <v>4.625</v>
      </c>
      <c r="S55" s="6">
        <v>1.6224000000000001</v>
      </c>
      <c r="T55">
        <f t="shared" si="7"/>
        <v>3.2448000000000001</v>
      </c>
      <c r="U55">
        <f t="shared" si="8"/>
        <v>0.27040000000000003</v>
      </c>
    </row>
    <row r="56" spans="1:21">
      <c r="A56" s="1" t="s">
        <v>108</v>
      </c>
      <c r="B56" s="1" t="s">
        <v>109</v>
      </c>
      <c r="C56" s="1" t="s">
        <v>50</v>
      </c>
      <c r="D56" s="1" t="s">
        <v>21</v>
      </c>
      <c r="E56" s="7">
        <v>4.75</v>
      </c>
      <c r="F56" s="6">
        <v>1.6451</v>
      </c>
      <c r="G56">
        <f t="shared" si="3"/>
        <v>0.13709166666666667</v>
      </c>
      <c r="H56" s="7">
        <v>4.75</v>
      </c>
      <c r="I56" s="7">
        <v>4.75</v>
      </c>
      <c r="J56" s="6">
        <v>1.6451</v>
      </c>
      <c r="K56">
        <v>0.23</v>
      </c>
      <c r="L56" s="12">
        <f t="shared" si="9"/>
        <v>1.4151</v>
      </c>
      <c r="M56">
        <f t="shared" si="10"/>
        <v>0.117925</v>
      </c>
      <c r="N56" s="7">
        <v>4.75</v>
      </c>
      <c r="O56" s="12">
        <f t="shared" si="4"/>
        <v>1.6451</v>
      </c>
      <c r="P56" s="12">
        <f t="shared" si="5"/>
        <v>0.22639999999999993</v>
      </c>
      <c r="Q56">
        <f t="shared" si="6"/>
        <v>0.15595833333333334</v>
      </c>
      <c r="R56" s="7">
        <v>4.75</v>
      </c>
      <c r="S56" s="6">
        <v>1.6451</v>
      </c>
      <c r="T56">
        <f t="shared" si="7"/>
        <v>3.2902</v>
      </c>
      <c r="U56">
        <f t="shared" si="8"/>
        <v>0.27418333333333333</v>
      </c>
    </row>
    <row r="57" spans="1:21">
      <c r="A57" s="1" t="s">
        <v>110</v>
      </c>
      <c r="B57" s="1" t="s">
        <v>111</v>
      </c>
      <c r="C57" s="1" t="s">
        <v>50</v>
      </c>
      <c r="D57" s="1" t="s">
        <v>21</v>
      </c>
      <c r="E57" s="7">
        <v>4.875</v>
      </c>
      <c r="F57" s="6">
        <v>1.6677</v>
      </c>
      <c r="G57">
        <f t="shared" si="3"/>
        <v>0.13897499999999999</v>
      </c>
      <c r="H57" s="7">
        <v>4.875</v>
      </c>
      <c r="I57" s="7">
        <v>4.875</v>
      </c>
      <c r="J57" s="6">
        <v>1.6677</v>
      </c>
      <c r="K57">
        <v>0.23</v>
      </c>
      <c r="L57" s="12">
        <f t="shared" si="9"/>
        <v>1.4377</v>
      </c>
      <c r="M57">
        <f t="shared" si="10"/>
        <v>0.11980833333333334</v>
      </c>
      <c r="N57" s="7">
        <v>4.875</v>
      </c>
      <c r="O57" s="12">
        <f t="shared" si="4"/>
        <v>1.6677</v>
      </c>
      <c r="P57" s="12">
        <f t="shared" si="5"/>
        <v>0.22650000000000015</v>
      </c>
      <c r="Q57">
        <f t="shared" si="6"/>
        <v>0.15785000000000002</v>
      </c>
      <c r="R57" s="7">
        <v>4.875</v>
      </c>
      <c r="S57" s="6">
        <v>1.6677</v>
      </c>
      <c r="T57">
        <f t="shared" si="7"/>
        <v>3.3353999999999999</v>
      </c>
      <c r="U57">
        <f t="shared" si="8"/>
        <v>0.27794999999999997</v>
      </c>
    </row>
    <row r="58" spans="1:21">
      <c r="A58" s="1" t="s">
        <v>112</v>
      </c>
      <c r="B58" s="1" t="s">
        <v>113</v>
      </c>
      <c r="C58" s="1" t="s">
        <v>50</v>
      </c>
      <c r="D58" s="1" t="s">
        <v>21</v>
      </c>
      <c r="E58" s="7">
        <v>5</v>
      </c>
      <c r="F58" s="6">
        <v>1.6903999999999999</v>
      </c>
      <c r="G58">
        <f t="shared" si="3"/>
        <v>0.14086666666666667</v>
      </c>
      <c r="H58" s="7">
        <v>5</v>
      </c>
      <c r="I58" s="7">
        <v>5</v>
      </c>
      <c r="J58" s="6">
        <v>1.6903999999999999</v>
      </c>
      <c r="K58">
        <v>0.23</v>
      </c>
      <c r="L58" s="12">
        <f t="shared" si="9"/>
        <v>1.4603999999999999</v>
      </c>
      <c r="M58">
        <f t="shared" si="10"/>
        <v>0.12169999999999999</v>
      </c>
      <c r="N58" s="7">
        <v>5</v>
      </c>
      <c r="O58" s="12">
        <f t="shared" si="4"/>
        <v>1.6903999999999999</v>
      </c>
      <c r="P58" s="12">
        <f t="shared" si="5"/>
        <v>0.22640000000000016</v>
      </c>
      <c r="Q58">
        <f t="shared" si="6"/>
        <v>0.15973333333333334</v>
      </c>
      <c r="R58" s="7">
        <v>5</v>
      </c>
      <c r="S58" s="6">
        <v>1.6903999999999999</v>
      </c>
      <c r="T58">
        <f t="shared" si="7"/>
        <v>3.3807999999999998</v>
      </c>
      <c r="U58">
        <f t="shared" si="8"/>
        <v>0.28173333333333334</v>
      </c>
    </row>
    <row r="59" spans="1:21">
      <c r="A59" s="1" t="s">
        <v>114</v>
      </c>
      <c r="B59" s="1" t="s">
        <v>115</v>
      </c>
      <c r="C59" s="1" t="s">
        <v>50</v>
      </c>
      <c r="D59" s="1" t="s">
        <v>21</v>
      </c>
      <c r="E59" s="7">
        <v>5.125</v>
      </c>
      <c r="F59" s="6">
        <v>1.7130000000000001</v>
      </c>
      <c r="G59">
        <f t="shared" si="3"/>
        <v>0.14275000000000002</v>
      </c>
      <c r="H59" s="7">
        <v>5.125</v>
      </c>
      <c r="I59" s="7">
        <v>5.125</v>
      </c>
      <c r="J59" s="6">
        <v>1.7130000000000001</v>
      </c>
      <c r="K59">
        <v>0.23</v>
      </c>
      <c r="L59" s="12">
        <f t="shared" si="9"/>
        <v>1.4830000000000001</v>
      </c>
      <c r="M59">
        <f t="shared" si="10"/>
        <v>0.12358333333333334</v>
      </c>
      <c r="N59" s="7">
        <v>5.125</v>
      </c>
      <c r="O59" s="12">
        <f t="shared" si="4"/>
        <v>1.7130000000000001</v>
      </c>
      <c r="P59" s="12">
        <f t="shared" si="5"/>
        <v>0.22649999999999992</v>
      </c>
      <c r="Q59">
        <f t="shared" si="6"/>
        <v>0.16162499999999999</v>
      </c>
      <c r="R59" s="7">
        <v>5.125</v>
      </c>
      <c r="S59" s="6">
        <v>1.7130000000000001</v>
      </c>
      <c r="T59">
        <f t="shared" si="7"/>
        <v>3.4260000000000002</v>
      </c>
      <c r="U59">
        <f t="shared" si="8"/>
        <v>0.28550000000000003</v>
      </c>
    </row>
    <row r="60" spans="1:21">
      <c r="A60" s="1" t="s">
        <v>116</v>
      </c>
      <c r="B60" s="1" t="s">
        <v>117</v>
      </c>
      <c r="C60" s="1" t="s">
        <v>50</v>
      </c>
      <c r="D60" s="1" t="s">
        <v>21</v>
      </c>
      <c r="E60" s="7">
        <v>5.25</v>
      </c>
      <c r="F60" s="6">
        <v>1.7357</v>
      </c>
      <c r="G60">
        <f t="shared" si="3"/>
        <v>0.14464166666666667</v>
      </c>
      <c r="H60" s="7">
        <v>5.25</v>
      </c>
      <c r="I60" s="7">
        <v>5.25</v>
      </c>
      <c r="J60" s="6">
        <v>1.7357</v>
      </c>
      <c r="K60">
        <v>0.23</v>
      </c>
      <c r="L60" s="12">
        <f t="shared" si="9"/>
        <v>1.5057</v>
      </c>
      <c r="M60">
        <f t="shared" si="10"/>
        <v>0.125475</v>
      </c>
      <c r="N60" s="7">
        <v>5.25</v>
      </c>
      <c r="O60" s="12">
        <f t="shared" si="4"/>
        <v>1.7357</v>
      </c>
      <c r="P60" s="12">
        <f t="shared" si="5"/>
        <v>0.22639999999999993</v>
      </c>
      <c r="Q60">
        <f t="shared" si="6"/>
        <v>0.16350833333333334</v>
      </c>
      <c r="R60" s="7">
        <v>5.25</v>
      </c>
      <c r="S60" s="6">
        <v>1.7357</v>
      </c>
      <c r="T60">
        <f t="shared" si="7"/>
        <v>3.4714</v>
      </c>
      <c r="U60">
        <f t="shared" si="8"/>
        <v>0.28928333333333334</v>
      </c>
    </row>
    <row r="61" spans="1:21">
      <c r="A61" s="1" t="s">
        <v>118</v>
      </c>
      <c r="B61" s="1" t="s">
        <v>119</v>
      </c>
      <c r="C61" s="1" t="s">
        <v>50</v>
      </c>
      <c r="D61" s="1" t="s">
        <v>21</v>
      </c>
      <c r="E61" s="7">
        <v>5.375</v>
      </c>
      <c r="F61" s="6">
        <v>1.7583</v>
      </c>
      <c r="G61">
        <f t="shared" si="3"/>
        <v>0.14652499999999999</v>
      </c>
      <c r="H61" s="7">
        <v>5.375</v>
      </c>
      <c r="I61" s="7">
        <v>5.375</v>
      </c>
      <c r="J61" s="6">
        <v>1.7583</v>
      </c>
      <c r="K61">
        <v>0.23</v>
      </c>
      <c r="L61" s="12">
        <f t="shared" si="9"/>
        <v>1.5283</v>
      </c>
      <c r="M61">
        <f t="shared" si="10"/>
        <v>0.12735833333333332</v>
      </c>
      <c r="N61" s="7">
        <v>5.375</v>
      </c>
      <c r="O61" s="12">
        <f t="shared" si="4"/>
        <v>1.7583</v>
      </c>
      <c r="P61" s="12">
        <f t="shared" si="5"/>
        <v>0.22649999999999992</v>
      </c>
      <c r="Q61">
        <f t="shared" si="6"/>
        <v>0.16539999999999999</v>
      </c>
      <c r="R61" s="7">
        <v>5.375</v>
      </c>
      <c r="S61" s="6">
        <v>1.7583</v>
      </c>
      <c r="T61">
        <f t="shared" si="7"/>
        <v>3.5165999999999999</v>
      </c>
      <c r="U61">
        <f t="shared" si="8"/>
        <v>0.29304999999999998</v>
      </c>
    </row>
    <row r="62" spans="1:21">
      <c r="A62" s="1" t="s">
        <v>120</v>
      </c>
      <c r="B62" s="1" t="s">
        <v>121</v>
      </c>
      <c r="C62" s="1" t="s">
        <v>50</v>
      </c>
      <c r="D62" s="1" t="s">
        <v>21</v>
      </c>
      <c r="E62" s="7">
        <v>5.5</v>
      </c>
      <c r="F62" s="6">
        <v>1.7808999999999999</v>
      </c>
      <c r="G62">
        <f t="shared" si="3"/>
        <v>0.14840833333333334</v>
      </c>
      <c r="H62" s="7">
        <v>5.5</v>
      </c>
      <c r="I62" s="7">
        <v>5.5</v>
      </c>
      <c r="J62" s="6">
        <v>1.7808999999999999</v>
      </c>
      <c r="K62">
        <v>0.23</v>
      </c>
      <c r="L62" s="12">
        <f t="shared" si="9"/>
        <v>1.5508999999999999</v>
      </c>
      <c r="M62">
        <f t="shared" si="10"/>
        <v>0.12924166666666667</v>
      </c>
      <c r="N62" s="7">
        <v>5.5</v>
      </c>
      <c r="O62" s="12">
        <f t="shared" si="4"/>
        <v>1.7808999999999999</v>
      </c>
      <c r="P62" s="12">
        <f t="shared" si="5"/>
        <v>0.22650000000000015</v>
      </c>
      <c r="Q62">
        <f t="shared" si="6"/>
        <v>0.16728333333333334</v>
      </c>
      <c r="R62" s="7">
        <v>5.5</v>
      </c>
      <c r="S62" s="6">
        <v>1.7808999999999999</v>
      </c>
      <c r="T62">
        <f t="shared" si="7"/>
        <v>3.5617999999999999</v>
      </c>
      <c r="U62">
        <f t="shared" si="8"/>
        <v>0.29681666666666667</v>
      </c>
    </row>
    <row r="63" spans="1:21">
      <c r="A63" s="1" t="s">
        <v>122</v>
      </c>
      <c r="B63" s="1" t="s">
        <v>123</v>
      </c>
      <c r="C63" s="1" t="s">
        <v>50</v>
      </c>
      <c r="D63" s="1" t="s">
        <v>21</v>
      </c>
      <c r="E63" s="7">
        <v>5.625</v>
      </c>
      <c r="F63" s="6">
        <v>1.8036000000000001</v>
      </c>
      <c r="G63">
        <f t="shared" si="3"/>
        <v>0.15030000000000002</v>
      </c>
      <c r="H63" s="7">
        <v>5.625</v>
      </c>
      <c r="I63" s="7">
        <v>5.625</v>
      </c>
      <c r="J63" s="6">
        <v>1.8036000000000001</v>
      </c>
      <c r="K63">
        <v>0.23</v>
      </c>
      <c r="L63" s="12">
        <f t="shared" si="9"/>
        <v>1.5736000000000001</v>
      </c>
      <c r="M63">
        <f t="shared" si="10"/>
        <v>0.13113333333333335</v>
      </c>
      <c r="N63" s="7">
        <v>5.625</v>
      </c>
      <c r="O63" s="12">
        <f t="shared" si="4"/>
        <v>1.8036000000000001</v>
      </c>
      <c r="P63" s="12">
        <f t="shared" si="5"/>
        <v>0.22649999999999992</v>
      </c>
      <c r="Q63">
        <f t="shared" si="6"/>
        <v>0.16917499999999999</v>
      </c>
      <c r="R63" s="7">
        <v>5.625</v>
      </c>
      <c r="S63" s="6">
        <v>1.8036000000000001</v>
      </c>
      <c r="T63">
        <f t="shared" si="7"/>
        <v>3.6072000000000002</v>
      </c>
      <c r="U63">
        <f t="shared" si="8"/>
        <v>0.30060000000000003</v>
      </c>
    </row>
    <row r="64" spans="1:21">
      <c r="A64" s="1" t="s">
        <v>124</v>
      </c>
      <c r="B64" s="1" t="s">
        <v>125</v>
      </c>
      <c r="C64" s="1" t="s">
        <v>50</v>
      </c>
      <c r="D64" s="1" t="s">
        <v>21</v>
      </c>
      <c r="E64" s="7">
        <v>5.75</v>
      </c>
      <c r="F64" s="6">
        <v>1.8262</v>
      </c>
      <c r="G64">
        <f t="shared" si="3"/>
        <v>0.15218333333333334</v>
      </c>
      <c r="H64" s="7">
        <v>5.75</v>
      </c>
      <c r="I64" s="7">
        <v>5.75</v>
      </c>
      <c r="J64" s="6">
        <v>1.8262</v>
      </c>
      <c r="K64">
        <v>0.23</v>
      </c>
      <c r="L64" s="12">
        <f t="shared" si="9"/>
        <v>1.5962000000000001</v>
      </c>
      <c r="M64">
        <f t="shared" si="10"/>
        <v>0.13301666666666667</v>
      </c>
      <c r="N64" s="7">
        <v>5.75</v>
      </c>
      <c r="O64" s="12">
        <f t="shared" si="4"/>
        <v>1.8262</v>
      </c>
      <c r="P64" s="12">
        <f t="shared" si="5"/>
        <v>0.22650000000000015</v>
      </c>
      <c r="Q64">
        <f t="shared" si="6"/>
        <v>0.17105833333333334</v>
      </c>
      <c r="R64" s="7">
        <v>5.75</v>
      </c>
      <c r="S64" s="6">
        <v>1.8262</v>
      </c>
      <c r="T64">
        <f t="shared" si="7"/>
        <v>3.6524000000000001</v>
      </c>
      <c r="U64">
        <f t="shared" si="8"/>
        <v>0.30436666666666667</v>
      </c>
    </row>
    <row r="65" spans="1:21">
      <c r="A65" s="1" t="s">
        <v>126</v>
      </c>
      <c r="B65" s="1" t="s">
        <v>127</v>
      </c>
      <c r="C65" s="1" t="s">
        <v>50</v>
      </c>
      <c r="D65" s="1" t="s">
        <v>21</v>
      </c>
      <c r="E65" s="7">
        <v>5.875</v>
      </c>
      <c r="F65" s="6">
        <v>1.8489</v>
      </c>
      <c r="G65">
        <f t="shared" si="3"/>
        <v>0.15407499999999999</v>
      </c>
      <c r="H65" s="7">
        <v>5.875</v>
      </c>
      <c r="I65" s="7">
        <v>5.875</v>
      </c>
      <c r="J65" s="6">
        <v>1.8489</v>
      </c>
      <c r="K65">
        <v>0.23</v>
      </c>
      <c r="L65" s="12">
        <f t="shared" si="9"/>
        <v>1.6189</v>
      </c>
      <c r="M65">
        <f t="shared" si="10"/>
        <v>0.13490833333333332</v>
      </c>
      <c r="N65" s="7">
        <v>5.875</v>
      </c>
      <c r="O65" s="12">
        <f t="shared" si="4"/>
        <v>1.8489</v>
      </c>
      <c r="P65" s="12">
        <f t="shared" si="5"/>
        <v>0.22650000000000015</v>
      </c>
      <c r="Q65">
        <f t="shared" si="6"/>
        <v>0.17295000000000002</v>
      </c>
      <c r="R65" s="7">
        <v>5.875</v>
      </c>
      <c r="S65" s="6">
        <v>1.8489</v>
      </c>
      <c r="T65">
        <f t="shared" si="7"/>
        <v>3.6978</v>
      </c>
      <c r="U65">
        <f t="shared" si="8"/>
        <v>0.30814999999999998</v>
      </c>
    </row>
    <row r="66" spans="1:21">
      <c r="A66" s="1" t="s">
        <v>128</v>
      </c>
      <c r="B66" s="1" t="s">
        <v>129</v>
      </c>
      <c r="C66" s="1" t="s">
        <v>50</v>
      </c>
      <c r="D66" s="1" t="s">
        <v>21</v>
      </c>
      <c r="E66" s="7">
        <v>6</v>
      </c>
      <c r="F66" s="6">
        <v>1.8714999999999999</v>
      </c>
      <c r="G66">
        <f t="shared" si="3"/>
        <v>0.15595833333333334</v>
      </c>
      <c r="H66" s="7">
        <v>6</v>
      </c>
      <c r="I66" s="7">
        <v>6</v>
      </c>
      <c r="J66" s="6">
        <v>1.8714999999999999</v>
      </c>
      <c r="K66">
        <v>0.23</v>
      </c>
      <c r="L66" s="12">
        <f t="shared" si="9"/>
        <v>1.6415</v>
      </c>
      <c r="M66">
        <f t="shared" si="10"/>
        <v>0.13679166666666667</v>
      </c>
      <c r="N66" s="7">
        <v>6</v>
      </c>
      <c r="O66" s="12">
        <f t="shared" si="4"/>
        <v>1.8714999999999999</v>
      </c>
      <c r="P66" s="12">
        <f t="shared" si="5"/>
        <v>0.22649999999999992</v>
      </c>
      <c r="Q66">
        <f t="shared" si="6"/>
        <v>0.17483333333333331</v>
      </c>
      <c r="R66" s="7">
        <v>6</v>
      </c>
      <c r="S66" s="6">
        <v>1.8714999999999999</v>
      </c>
      <c r="T66">
        <f t="shared" si="7"/>
        <v>3.7429999999999999</v>
      </c>
      <c r="U66">
        <f t="shared" si="8"/>
        <v>0.31191666666666668</v>
      </c>
    </row>
    <row r="67" spans="1:21">
      <c r="A67" s="1" t="s">
        <v>130</v>
      </c>
      <c r="B67" s="1" t="s">
        <v>131</v>
      </c>
      <c r="C67" s="1" t="s">
        <v>50</v>
      </c>
      <c r="D67" s="1" t="s">
        <v>21</v>
      </c>
      <c r="E67" s="7">
        <v>6.125</v>
      </c>
      <c r="F67" s="6">
        <v>1.8942000000000001</v>
      </c>
      <c r="G67">
        <f t="shared" si="3"/>
        <v>0.15785000000000002</v>
      </c>
      <c r="H67" s="7">
        <v>6.125</v>
      </c>
      <c r="I67" s="7">
        <v>6.125</v>
      </c>
      <c r="J67" s="6">
        <v>1.8942000000000001</v>
      </c>
      <c r="K67">
        <v>0.23</v>
      </c>
      <c r="L67" s="12">
        <f t="shared" si="9"/>
        <v>1.6642000000000001</v>
      </c>
      <c r="M67">
        <f t="shared" si="10"/>
        <v>0.13868333333333335</v>
      </c>
      <c r="N67" s="7">
        <v>6.125</v>
      </c>
      <c r="O67" s="12">
        <f t="shared" si="4"/>
        <v>1.8942000000000001</v>
      </c>
      <c r="P67" s="12">
        <f t="shared" si="5"/>
        <v>0.22639999999999993</v>
      </c>
      <c r="Q67">
        <f t="shared" si="6"/>
        <v>0.17671666666666666</v>
      </c>
      <c r="R67" s="7">
        <v>6.125</v>
      </c>
      <c r="S67" s="6">
        <v>1.8942000000000001</v>
      </c>
      <c r="T67">
        <f t="shared" si="7"/>
        <v>3.7884000000000002</v>
      </c>
      <c r="U67">
        <f t="shared" si="8"/>
        <v>0.31570000000000004</v>
      </c>
    </row>
    <row r="68" spans="1:21">
      <c r="A68" s="1" t="s">
        <v>132</v>
      </c>
      <c r="B68" s="1" t="s">
        <v>133</v>
      </c>
      <c r="C68" s="1" t="s">
        <v>50</v>
      </c>
      <c r="D68" s="1" t="s">
        <v>21</v>
      </c>
      <c r="E68" s="7">
        <v>6.25</v>
      </c>
      <c r="F68" s="6">
        <v>1.9168000000000001</v>
      </c>
      <c r="G68">
        <f t="shared" si="3"/>
        <v>0.15973333333333334</v>
      </c>
      <c r="H68" s="7">
        <v>6.25</v>
      </c>
      <c r="I68" s="7">
        <v>6.25</v>
      </c>
      <c r="J68" s="6">
        <v>1.9168000000000001</v>
      </c>
      <c r="K68">
        <v>0.23</v>
      </c>
      <c r="L68" s="12">
        <f t="shared" si="9"/>
        <v>1.6868000000000001</v>
      </c>
      <c r="M68">
        <f t="shared" si="10"/>
        <v>0.14056666666666667</v>
      </c>
      <c r="N68" s="7">
        <v>6.25</v>
      </c>
      <c r="O68" s="12">
        <f t="shared" si="4"/>
        <v>1.9168000000000001</v>
      </c>
      <c r="P68" s="12">
        <f t="shared" si="5"/>
        <v>0.22649999999999992</v>
      </c>
      <c r="Q68">
        <f t="shared" si="6"/>
        <v>0.17860833333333334</v>
      </c>
      <c r="R68" s="7">
        <v>6.25</v>
      </c>
      <c r="S68" s="6">
        <v>1.9168000000000001</v>
      </c>
      <c r="T68">
        <f t="shared" si="7"/>
        <v>3.8336000000000001</v>
      </c>
      <c r="U68">
        <f t="shared" si="8"/>
        <v>0.31946666666666668</v>
      </c>
    </row>
    <row r="69" spans="1:21">
      <c r="A69" s="1" t="s">
        <v>134</v>
      </c>
      <c r="B69" s="1" t="s">
        <v>135</v>
      </c>
      <c r="C69" s="1" t="s">
        <v>50</v>
      </c>
      <c r="D69" s="1" t="s">
        <v>21</v>
      </c>
      <c r="E69" s="7">
        <v>6.375</v>
      </c>
      <c r="F69" s="6">
        <v>1.9395</v>
      </c>
      <c r="G69">
        <f t="shared" si="3"/>
        <v>0.16162499999999999</v>
      </c>
      <c r="H69" s="7">
        <v>6.375</v>
      </c>
      <c r="I69" s="7">
        <v>6.375</v>
      </c>
      <c r="J69" s="6">
        <v>1.9395</v>
      </c>
      <c r="K69">
        <v>0.23</v>
      </c>
      <c r="L69" s="12">
        <f t="shared" si="9"/>
        <v>1.7095</v>
      </c>
      <c r="M69">
        <f t="shared" si="10"/>
        <v>0.14245833333333333</v>
      </c>
      <c r="N69" s="7">
        <v>6.375</v>
      </c>
      <c r="O69" s="12">
        <f t="shared" si="4"/>
        <v>1.9395</v>
      </c>
      <c r="P69" s="12">
        <f t="shared" si="5"/>
        <v>0.22640000000000016</v>
      </c>
      <c r="Q69">
        <f t="shared" si="6"/>
        <v>0.18049166666666669</v>
      </c>
      <c r="R69" s="7">
        <v>6.375</v>
      </c>
      <c r="S69" s="6">
        <v>1.9395</v>
      </c>
      <c r="T69">
        <f t="shared" si="7"/>
        <v>3.879</v>
      </c>
      <c r="U69">
        <f t="shared" si="8"/>
        <v>0.32324999999999998</v>
      </c>
    </row>
    <row r="70" spans="1:21">
      <c r="A70" s="1" t="s">
        <v>136</v>
      </c>
      <c r="B70" s="1" t="s">
        <v>137</v>
      </c>
      <c r="C70" s="1" t="s">
        <v>50</v>
      </c>
      <c r="D70" s="1" t="s">
        <v>21</v>
      </c>
      <c r="E70" s="7">
        <v>6.5</v>
      </c>
      <c r="F70" s="6">
        <v>1.9621</v>
      </c>
      <c r="G70">
        <f t="shared" si="3"/>
        <v>0.16350833333333334</v>
      </c>
      <c r="H70" s="7">
        <v>6.5</v>
      </c>
      <c r="I70" s="7">
        <v>6.5</v>
      </c>
      <c r="J70" s="6">
        <v>1.9621</v>
      </c>
      <c r="K70">
        <v>0.23</v>
      </c>
      <c r="L70" s="12">
        <f t="shared" si="9"/>
        <v>1.7321</v>
      </c>
      <c r="M70">
        <f t="shared" si="10"/>
        <v>0.14434166666666667</v>
      </c>
      <c r="N70" s="7">
        <v>6.5</v>
      </c>
      <c r="O70" s="12">
        <f t="shared" si="4"/>
        <v>1.9621</v>
      </c>
      <c r="P70" s="12">
        <f t="shared" si="5"/>
        <v>0.22650000000000015</v>
      </c>
      <c r="Q70">
        <f t="shared" si="6"/>
        <v>0.18238333333333334</v>
      </c>
      <c r="R70" s="7">
        <v>6.5</v>
      </c>
      <c r="S70" s="6">
        <v>1.9621</v>
      </c>
      <c r="T70">
        <f t="shared" si="7"/>
        <v>3.9241999999999999</v>
      </c>
      <c r="U70">
        <f t="shared" si="8"/>
        <v>0.32701666666666668</v>
      </c>
    </row>
    <row r="71" spans="1:21">
      <c r="A71" s="1" t="s">
        <v>138</v>
      </c>
      <c r="B71" s="1" t="s">
        <v>139</v>
      </c>
      <c r="C71" s="1" t="s">
        <v>50</v>
      </c>
      <c r="D71" s="1" t="s">
        <v>21</v>
      </c>
      <c r="E71" s="7">
        <v>6.625</v>
      </c>
      <c r="F71" s="6">
        <v>1.9847999999999999</v>
      </c>
      <c r="G71">
        <f t="shared" si="3"/>
        <v>0.16539999999999999</v>
      </c>
      <c r="H71" s="7">
        <v>6.625</v>
      </c>
      <c r="I71" s="7">
        <v>6.625</v>
      </c>
      <c r="J71" s="6">
        <v>1.9847999999999999</v>
      </c>
      <c r="K71">
        <v>0.23</v>
      </c>
      <c r="L71" s="12">
        <f t="shared" si="9"/>
        <v>1.7547999999999999</v>
      </c>
      <c r="M71">
        <f t="shared" si="10"/>
        <v>0.14623333333333333</v>
      </c>
      <c r="N71" s="7">
        <v>6.625</v>
      </c>
      <c r="O71" s="12">
        <f t="shared" si="4"/>
        <v>1.9847999999999999</v>
      </c>
      <c r="P71" s="12">
        <f t="shared" si="5"/>
        <v>0.22639999999999993</v>
      </c>
      <c r="Q71">
        <f t="shared" si="6"/>
        <v>0.18426666666666666</v>
      </c>
      <c r="R71" s="7">
        <v>6.625</v>
      </c>
      <c r="S71" s="6">
        <v>1.9847999999999999</v>
      </c>
      <c r="T71">
        <f t="shared" si="7"/>
        <v>3.9695999999999998</v>
      </c>
      <c r="U71">
        <f t="shared" si="8"/>
        <v>0.33079999999999998</v>
      </c>
    </row>
    <row r="72" spans="1:21">
      <c r="A72" s="1" t="s">
        <v>140</v>
      </c>
      <c r="B72" s="1" t="s">
        <v>141</v>
      </c>
      <c r="C72" s="1" t="s">
        <v>50</v>
      </c>
      <c r="D72" s="1" t="s">
        <v>21</v>
      </c>
      <c r="E72" s="7">
        <v>6.75</v>
      </c>
      <c r="F72" s="6">
        <v>2.0074000000000001</v>
      </c>
      <c r="G72">
        <f t="shared" si="3"/>
        <v>0.16728333333333334</v>
      </c>
      <c r="H72" s="7">
        <v>6.75</v>
      </c>
      <c r="I72" s="7">
        <v>6.75</v>
      </c>
      <c r="J72" s="6">
        <v>2.0074000000000001</v>
      </c>
      <c r="K72">
        <v>0.23</v>
      </c>
      <c r="L72" s="12">
        <f t="shared" si="9"/>
        <v>1.7774000000000001</v>
      </c>
      <c r="M72">
        <f t="shared" si="10"/>
        <v>0.14811666666666667</v>
      </c>
      <c r="N72" s="7">
        <v>6.75</v>
      </c>
      <c r="O72" s="12">
        <f t="shared" si="4"/>
        <v>2.0074000000000001</v>
      </c>
      <c r="P72" s="12">
        <f t="shared" si="5"/>
        <v>0.22650000000000015</v>
      </c>
      <c r="Q72">
        <f t="shared" si="6"/>
        <v>0.18615833333333334</v>
      </c>
      <c r="R72" s="7">
        <v>6.75</v>
      </c>
      <c r="S72" s="6">
        <v>2.0074000000000001</v>
      </c>
      <c r="T72">
        <f t="shared" si="7"/>
        <v>4.0148000000000001</v>
      </c>
      <c r="U72">
        <f t="shared" si="8"/>
        <v>0.33456666666666668</v>
      </c>
    </row>
    <row r="73" spans="1:21">
      <c r="A73" s="1" t="s">
        <v>142</v>
      </c>
      <c r="B73" s="1" t="s">
        <v>143</v>
      </c>
      <c r="C73" s="1" t="s">
        <v>50</v>
      </c>
      <c r="D73" s="1" t="s">
        <v>21</v>
      </c>
      <c r="E73" s="7">
        <v>6.875</v>
      </c>
      <c r="F73" s="6">
        <v>2.0301</v>
      </c>
      <c r="G73">
        <f t="shared" si="3"/>
        <v>0.16917499999999999</v>
      </c>
      <c r="H73" s="7">
        <v>6.875</v>
      </c>
      <c r="I73" s="7">
        <v>6.875</v>
      </c>
      <c r="J73" s="6">
        <v>2.0301</v>
      </c>
      <c r="K73">
        <v>0.23</v>
      </c>
      <c r="L73" s="12">
        <f t="shared" si="9"/>
        <v>1.8001</v>
      </c>
      <c r="M73">
        <f t="shared" si="10"/>
        <v>0.15000833333333333</v>
      </c>
      <c r="N73" s="7">
        <v>6.875</v>
      </c>
      <c r="O73" s="12">
        <f t="shared" si="4"/>
        <v>2.0301</v>
      </c>
      <c r="P73" s="12">
        <f t="shared" si="5"/>
        <v>0.22639999999999993</v>
      </c>
      <c r="Q73">
        <f t="shared" si="6"/>
        <v>0.18804166666666666</v>
      </c>
      <c r="R73" s="7">
        <v>6.875</v>
      </c>
      <c r="S73" s="6">
        <v>2.0301</v>
      </c>
      <c r="T73">
        <f t="shared" si="7"/>
        <v>4.0602</v>
      </c>
      <c r="U73">
        <f t="shared" si="8"/>
        <v>0.33834999999999998</v>
      </c>
    </row>
    <row r="74" spans="1:21">
      <c r="A74" s="1" t="s">
        <v>144</v>
      </c>
      <c r="B74" s="1" t="s">
        <v>145</v>
      </c>
      <c r="C74" s="1" t="s">
        <v>50</v>
      </c>
      <c r="D74" s="1" t="s">
        <v>21</v>
      </c>
      <c r="E74" s="7">
        <v>7</v>
      </c>
      <c r="F74" s="6">
        <v>2.0527000000000002</v>
      </c>
      <c r="G74">
        <f t="shared" si="3"/>
        <v>0.17105833333333334</v>
      </c>
      <c r="H74" s="7">
        <v>7</v>
      </c>
      <c r="I74" s="7">
        <v>7</v>
      </c>
      <c r="J74" s="6">
        <v>2.0527000000000002</v>
      </c>
      <c r="K74">
        <v>0.23</v>
      </c>
      <c r="L74" s="12">
        <f t="shared" si="9"/>
        <v>1.8227000000000002</v>
      </c>
      <c r="M74">
        <f t="shared" si="10"/>
        <v>0.15189166666666667</v>
      </c>
      <c r="N74" s="7">
        <v>7</v>
      </c>
      <c r="O74" s="12">
        <f t="shared" si="4"/>
        <v>2.0527000000000002</v>
      </c>
      <c r="P74" s="12">
        <f t="shared" si="5"/>
        <v>0.2264999999999997</v>
      </c>
      <c r="Q74">
        <f t="shared" si="6"/>
        <v>0.18993333333333332</v>
      </c>
      <c r="R74" s="7">
        <v>7</v>
      </c>
      <c r="S74" s="6">
        <v>2.0527000000000002</v>
      </c>
      <c r="T74">
        <f t="shared" si="7"/>
        <v>4.1054000000000004</v>
      </c>
      <c r="U74">
        <f t="shared" si="8"/>
        <v>0.34211666666666668</v>
      </c>
    </row>
    <row r="75" spans="1:21">
      <c r="A75" s="1" t="s">
        <v>146</v>
      </c>
      <c r="B75" s="1" t="s">
        <v>147</v>
      </c>
      <c r="C75" s="1" t="s">
        <v>50</v>
      </c>
      <c r="D75" s="1" t="s">
        <v>21</v>
      </c>
      <c r="E75" s="7">
        <v>7.125</v>
      </c>
      <c r="F75" s="6">
        <v>2.0754000000000001</v>
      </c>
      <c r="G75">
        <f t="shared" si="3"/>
        <v>0.17295000000000002</v>
      </c>
      <c r="H75" s="7">
        <v>7.125</v>
      </c>
      <c r="I75" s="7">
        <v>7.125</v>
      </c>
      <c r="J75" s="6">
        <v>2.0754000000000001</v>
      </c>
      <c r="K75">
        <v>0.23</v>
      </c>
      <c r="L75" s="12">
        <f t="shared" si="9"/>
        <v>1.8454000000000002</v>
      </c>
      <c r="M75">
        <f t="shared" si="10"/>
        <v>0.15378333333333336</v>
      </c>
      <c r="N75" s="7">
        <v>7.125</v>
      </c>
      <c r="O75" s="12">
        <f t="shared" si="4"/>
        <v>2.0754000000000001</v>
      </c>
      <c r="P75" s="12">
        <f t="shared" si="5"/>
        <v>0.22639999999999993</v>
      </c>
      <c r="Q75">
        <f t="shared" si="6"/>
        <v>0.19181666666666666</v>
      </c>
      <c r="R75" s="7">
        <v>7.125</v>
      </c>
      <c r="S75" s="6">
        <v>2.0754000000000001</v>
      </c>
      <c r="T75">
        <f t="shared" si="7"/>
        <v>4.1508000000000003</v>
      </c>
      <c r="U75">
        <f t="shared" si="8"/>
        <v>0.34590000000000004</v>
      </c>
    </row>
    <row r="76" spans="1:21">
      <c r="A76" s="1" t="s">
        <v>148</v>
      </c>
      <c r="B76" s="1" t="s">
        <v>149</v>
      </c>
      <c r="C76" s="1" t="s">
        <v>50</v>
      </c>
      <c r="D76" s="1" t="s">
        <v>21</v>
      </c>
      <c r="E76" s="7">
        <v>7.25</v>
      </c>
      <c r="F76" s="6">
        <v>2.0979999999999999</v>
      </c>
      <c r="G76">
        <f t="shared" si="3"/>
        <v>0.17483333333333331</v>
      </c>
      <c r="H76" s="7">
        <v>7.25</v>
      </c>
      <c r="I76" s="7">
        <v>7.25</v>
      </c>
      <c r="J76" s="6">
        <v>2.0979999999999999</v>
      </c>
      <c r="K76">
        <v>0.23</v>
      </c>
      <c r="L76" s="12">
        <f t="shared" si="9"/>
        <v>1.8679999999999999</v>
      </c>
      <c r="M76">
        <f t="shared" si="10"/>
        <v>0.15566666666666665</v>
      </c>
      <c r="N76" s="7">
        <v>7.25</v>
      </c>
      <c r="O76" s="12">
        <f t="shared" si="4"/>
        <v>2.0979999999999999</v>
      </c>
      <c r="P76" s="12">
        <f t="shared" si="5"/>
        <v>0.22650000000000015</v>
      </c>
      <c r="Q76">
        <f t="shared" si="6"/>
        <v>0.19370833333333334</v>
      </c>
      <c r="R76" s="7">
        <v>7.25</v>
      </c>
      <c r="S76" s="6">
        <v>2.0979999999999999</v>
      </c>
      <c r="T76">
        <f t="shared" si="7"/>
        <v>4.1959999999999997</v>
      </c>
      <c r="U76">
        <f t="shared" si="8"/>
        <v>0.34966666666666663</v>
      </c>
    </row>
    <row r="77" spans="1:21">
      <c r="A77" s="1" t="s">
        <v>150</v>
      </c>
      <c r="B77" s="1" t="s">
        <v>151</v>
      </c>
      <c r="C77" s="1" t="s">
        <v>50</v>
      </c>
      <c r="D77" s="1" t="s">
        <v>21</v>
      </c>
      <c r="E77" s="7">
        <v>7.375</v>
      </c>
      <c r="F77" s="6">
        <v>2.1206</v>
      </c>
      <c r="G77">
        <f t="shared" si="3"/>
        <v>0.17671666666666666</v>
      </c>
      <c r="H77" s="7">
        <v>7.375</v>
      </c>
      <c r="I77" s="7">
        <v>7.375</v>
      </c>
      <c r="J77" s="6">
        <v>2.1206</v>
      </c>
      <c r="K77">
        <v>0.23</v>
      </c>
      <c r="L77" s="12">
        <f t="shared" si="9"/>
        <v>1.8906000000000001</v>
      </c>
      <c r="M77">
        <f t="shared" si="10"/>
        <v>0.15755</v>
      </c>
      <c r="N77" s="7">
        <v>7.375</v>
      </c>
      <c r="O77" s="12">
        <f t="shared" si="4"/>
        <v>2.1206</v>
      </c>
      <c r="P77" s="12">
        <f t="shared" si="5"/>
        <v>0.22650000000000015</v>
      </c>
      <c r="Q77">
        <f t="shared" si="6"/>
        <v>0.19559166666666669</v>
      </c>
      <c r="R77" s="7">
        <v>7.375</v>
      </c>
      <c r="S77" s="6">
        <v>2.1206</v>
      </c>
      <c r="T77">
        <f t="shared" si="7"/>
        <v>4.2412000000000001</v>
      </c>
      <c r="U77">
        <f t="shared" si="8"/>
        <v>0.35343333333333332</v>
      </c>
    </row>
    <row r="78" spans="1:21">
      <c r="A78" s="1" t="s">
        <v>152</v>
      </c>
      <c r="B78" s="1" t="s">
        <v>153</v>
      </c>
      <c r="C78" s="1" t="s">
        <v>50</v>
      </c>
      <c r="D78" s="1" t="s">
        <v>21</v>
      </c>
      <c r="E78" s="7">
        <v>7.5</v>
      </c>
      <c r="F78" s="6">
        <v>2.1433</v>
      </c>
      <c r="G78">
        <f t="shared" si="3"/>
        <v>0.17860833333333334</v>
      </c>
      <c r="H78" s="7">
        <v>7.5</v>
      </c>
      <c r="I78" s="7">
        <v>7.5</v>
      </c>
      <c r="J78" s="6">
        <v>2.1433</v>
      </c>
      <c r="K78">
        <v>0.23</v>
      </c>
      <c r="L78" s="12">
        <f t="shared" si="9"/>
        <v>1.9133</v>
      </c>
      <c r="M78">
        <f t="shared" si="10"/>
        <v>0.15944166666666668</v>
      </c>
      <c r="N78" s="7">
        <v>7.5</v>
      </c>
      <c r="O78" s="12">
        <f t="shared" si="4"/>
        <v>2.1433</v>
      </c>
      <c r="P78" s="12">
        <f t="shared" si="5"/>
        <v>0.22650000000000015</v>
      </c>
      <c r="Q78">
        <f t="shared" si="6"/>
        <v>0.19748333333333334</v>
      </c>
      <c r="R78" s="7">
        <v>7.5</v>
      </c>
      <c r="S78" s="6">
        <v>2.1433</v>
      </c>
      <c r="T78">
        <f t="shared" si="7"/>
        <v>4.2866</v>
      </c>
      <c r="U78">
        <f t="shared" si="8"/>
        <v>0.35721666666666668</v>
      </c>
    </row>
    <row r="79" spans="1:21">
      <c r="A79" s="1" t="s">
        <v>154</v>
      </c>
      <c r="B79" s="1" t="s">
        <v>155</v>
      </c>
      <c r="C79" s="1" t="s">
        <v>50</v>
      </c>
      <c r="D79" s="1" t="s">
        <v>21</v>
      </c>
      <c r="E79" s="7">
        <v>7.625</v>
      </c>
      <c r="F79" s="6">
        <v>2.1659000000000002</v>
      </c>
      <c r="G79">
        <f t="shared" si="3"/>
        <v>0.18049166666666669</v>
      </c>
      <c r="H79" s="7">
        <v>7.625</v>
      </c>
      <c r="I79" s="7">
        <v>7.625</v>
      </c>
      <c r="J79" s="6">
        <v>2.1659000000000002</v>
      </c>
      <c r="K79">
        <v>0.23</v>
      </c>
      <c r="L79" s="12">
        <f t="shared" si="9"/>
        <v>1.9359000000000002</v>
      </c>
      <c r="M79">
        <f t="shared" si="10"/>
        <v>0.16132500000000002</v>
      </c>
      <c r="N79" s="7">
        <v>7.625</v>
      </c>
      <c r="O79" s="12">
        <f t="shared" si="4"/>
        <v>2.1659000000000002</v>
      </c>
      <c r="P79" s="12">
        <f t="shared" si="5"/>
        <v>0.2264999999999997</v>
      </c>
      <c r="Q79">
        <f t="shared" si="6"/>
        <v>0.19936666666666666</v>
      </c>
      <c r="R79" s="7">
        <v>7.625</v>
      </c>
      <c r="S79" s="6">
        <v>2.1659000000000002</v>
      </c>
      <c r="T79">
        <f t="shared" si="7"/>
        <v>4.3318000000000003</v>
      </c>
      <c r="U79">
        <f t="shared" si="8"/>
        <v>0.36098333333333338</v>
      </c>
    </row>
    <row r="80" spans="1:21">
      <c r="A80" s="1" t="s">
        <v>156</v>
      </c>
      <c r="B80" s="1" t="s">
        <v>157</v>
      </c>
      <c r="C80" s="1" t="s">
        <v>50</v>
      </c>
      <c r="D80" s="1" t="s">
        <v>21</v>
      </c>
      <c r="E80" s="7">
        <v>7.75</v>
      </c>
      <c r="F80" s="6">
        <v>2.1886000000000001</v>
      </c>
      <c r="G80">
        <f t="shared" si="3"/>
        <v>0.18238333333333334</v>
      </c>
      <c r="H80" s="7">
        <v>7.75</v>
      </c>
      <c r="I80" s="7">
        <v>7.75</v>
      </c>
      <c r="J80" s="6">
        <v>2.1886000000000001</v>
      </c>
      <c r="K80">
        <v>0.23</v>
      </c>
      <c r="L80" s="12">
        <f t="shared" si="9"/>
        <v>1.9586000000000001</v>
      </c>
      <c r="M80">
        <f t="shared" si="10"/>
        <v>0.16321666666666668</v>
      </c>
      <c r="N80" s="7">
        <v>7.75</v>
      </c>
      <c r="O80" s="12">
        <f t="shared" si="4"/>
        <v>2.1886000000000001</v>
      </c>
      <c r="P80" s="12">
        <f t="shared" si="5"/>
        <v>0.2264999999999997</v>
      </c>
      <c r="Q80">
        <f t="shared" si="6"/>
        <v>0.20125833333333332</v>
      </c>
      <c r="R80" s="7">
        <v>7.75</v>
      </c>
      <c r="S80" s="6">
        <v>2.1886000000000001</v>
      </c>
      <c r="T80">
        <f t="shared" si="7"/>
        <v>4.3772000000000002</v>
      </c>
      <c r="U80">
        <f t="shared" si="8"/>
        <v>0.36476666666666668</v>
      </c>
    </row>
    <row r="81" spans="1:21">
      <c r="A81" s="1" t="s">
        <v>158</v>
      </c>
      <c r="B81" s="1" t="s">
        <v>159</v>
      </c>
      <c r="C81" s="1" t="s">
        <v>50</v>
      </c>
      <c r="D81" s="1" t="s">
        <v>21</v>
      </c>
      <c r="E81" s="7">
        <v>7.875</v>
      </c>
      <c r="F81" s="6">
        <v>2.2111999999999998</v>
      </c>
      <c r="G81">
        <f t="shared" si="3"/>
        <v>0.18426666666666666</v>
      </c>
      <c r="H81" s="7">
        <v>7.875</v>
      </c>
      <c r="I81" s="7">
        <v>7.875</v>
      </c>
      <c r="J81" s="6">
        <v>2.2111999999999998</v>
      </c>
      <c r="K81">
        <v>0.23</v>
      </c>
      <c r="L81" s="12">
        <f t="shared" si="9"/>
        <v>1.9811999999999999</v>
      </c>
      <c r="M81">
        <f t="shared" si="10"/>
        <v>0.1651</v>
      </c>
      <c r="N81" s="7">
        <v>7.875</v>
      </c>
      <c r="O81" s="12">
        <f t="shared" si="4"/>
        <v>2.2111999999999998</v>
      </c>
      <c r="P81" s="12">
        <f t="shared" si="5"/>
        <v>0.22650000000000015</v>
      </c>
      <c r="Q81">
        <f t="shared" si="6"/>
        <v>0.20314166666666666</v>
      </c>
      <c r="R81" s="7">
        <v>7.875</v>
      </c>
      <c r="S81" s="6">
        <v>2.2111999999999998</v>
      </c>
      <c r="T81">
        <f t="shared" si="7"/>
        <v>4.4223999999999997</v>
      </c>
      <c r="U81">
        <f t="shared" si="8"/>
        <v>0.36853333333333332</v>
      </c>
    </row>
    <row r="82" spans="1:21">
      <c r="A82" s="1" t="s">
        <v>160</v>
      </c>
      <c r="B82" s="1" t="s">
        <v>161</v>
      </c>
      <c r="C82" s="1" t="s">
        <v>50</v>
      </c>
      <c r="D82" s="1" t="s">
        <v>21</v>
      </c>
      <c r="E82" s="7">
        <v>8</v>
      </c>
      <c r="F82" s="6">
        <v>2.2339000000000002</v>
      </c>
      <c r="G82">
        <f t="shared" si="3"/>
        <v>0.18615833333333334</v>
      </c>
      <c r="H82" s="7">
        <v>8</v>
      </c>
      <c r="I82" s="7">
        <v>8</v>
      </c>
      <c r="J82" s="6">
        <v>2.2339000000000002</v>
      </c>
      <c r="K82">
        <v>0.23</v>
      </c>
      <c r="L82" s="12">
        <f t="shared" si="9"/>
        <v>2.0039000000000002</v>
      </c>
      <c r="M82">
        <f t="shared" si="10"/>
        <v>0.16699166666666668</v>
      </c>
      <c r="N82" s="7">
        <v>8</v>
      </c>
      <c r="O82" s="12">
        <f t="shared" si="4"/>
        <v>2.2339000000000002</v>
      </c>
      <c r="P82" s="12">
        <f t="shared" si="5"/>
        <v>0.22639999999999993</v>
      </c>
      <c r="Q82">
        <f t="shared" si="6"/>
        <v>0.20502500000000001</v>
      </c>
      <c r="R82" s="7">
        <v>8</v>
      </c>
      <c r="S82" s="6">
        <v>2.2339000000000002</v>
      </c>
      <c r="T82">
        <f t="shared" si="7"/>
        <v>4.4678000000000004</v>
      </c>
      <c r="U82">
        <f t="shared" si="8"/>
        <v>0.37231666666666668</v>
      </c>
    </row>
    <row r="83" spans="1:21">
      <c r="A83" s="1" t="s">
        <v>162</v>
      </c>
      <c r="B83" s="1" t="s">
        <v>163</v>
      </c>
      <c r="C83" s="1" t="s">
        <v>50</v>
      </c>
      <c r="D83" s="1" t="s">
        <v>21</v>
      </c>
      <c r="E83" s="7">
        <v>8.125</v>
      </c>
      <c r="F83" s="6">
        <v>2.2565</v>
      </c>
      <c r="G83">
        <f t="shared" si="3"/>
        <v>0.18804166666666666</v>
      </c>
      <c r="H83" s="7">
        <v>8.125</v>
      </c>
      <c r="I83" s="7">
        <v>8.125</v>
      </c>
      <c r="J83" s="6">
        <v>2.2565</v>
      </c>
      <c r="K83">
        <v>0.23</v>
      </c>
      <c r="L83" s="12">
        <f t="shared" si="9"/>
        <v>2.0265</v>
      </c>
      <c r="M83">
        <f t="shared" si="10"/>
        <v>0.168875</v>
      </c>
      <c r="N83" s="7">
        <v>8.125</v>
      </c>
      <c r="O83" s="12">
        <f t="shared" si="4"/>
        <v>2.2565</v>
      </c>
      <c r="P83" s="12">
        <f t="shared" si="5"/>
        <v>0.22650000000000015</v>
      </c>
      <c r="Q83">
        <f t="shared" si="6"/>
        <v>0.20691666666666667</v>
      </c>
      <c r="R83" s="7">
        <v>8.125</v>
      </c>
      <c r="S83" s="6">
        <v>2.2565</v>
      </c>
      <c r="T83">
        <f t="shared" si="7"/>
        <v>4.5129999999999999</v>
      </c>
      <c r="U83">
        <f t="shared" si="8"/>
        <v>0.37608333333333333</v>
      </c>
    </row>
    <row r="84" spans="1:21">
      <c r="A84" s="1" t="s">
        <v>164</v>
      </c>
      <c r="B84" s="1" t="s">
        <v>165</v>
      </c>
      <c r="C84" s="1" t="s">
        <v>50</v>
      </c>
      <c r="D84" s="1" t="s">
        <v>21</v>
      </c>
      <c r="E84" s="7">
        <v>8.25</v>
      </c>
      <c r="F84" s="6">
        <v>2.2791999999999999</v>
      </c>
      <c r="G84">
        <f t="shared" si="3"/>
        <v>0.18993333333333332</v>
      </c>
      <c r="H84" s="7">
        <v>8.25</v>
      </c>
      <c r="I84" s="7">
        <v>8.25</v>
      </c>
      <c r="J84" s="6">
        <v>2.2791999999999999</v>
      </c>
      <c r="K84">
        <v>0.23</v>
      </c>
      <c r="L84" s="12">
        <f t="shared" si="9"/>
        <v>2.0491999999999999</v>
      </c>
      <c r="M84">
        <f t="shared" si="10"/>
        <v>0.17076666666666665</v>
      </c>
      <c r="N84" s="7">
        <v>8.25</v>
      </c>
      <c r="O84" s="12">
        <f t="shared" si="4"/>
        <v>2.2791999999999999</v>
      </c>
      <c r="P84" s="12">
        <f t="shared" si="5"/>
        <v>0.22639999999999993</v>
      </c>
      <c r="Q84">
        <f t="shared" si="6"/>
        <v>0.20879999999999999</v>
      </c>
      <c r="R84" s="7">
        <v>8.25</v>
      </c>
      <c r="S84" s="6">
        <v>2.2791999999999999</v>
      </c>
      <c r="T84">
        <f t="shared" si="7"/>
        <v>4.5583999999999998</v>
      </c>
      <c r="U84">
        <f t="shared" si="8"/>
        <v>0.37986666666666663</v>
      </c>
    </row>
    <row r="85" spans="1:21">
      <c r="A85" s="1" t="s">
        <v>166</v>
      </c>
      <c r="B85" s="1" t="s">
        <v>167</v>
      </c>
      <c r="C85" s="1" t="s">
        <v>50</v>
      </c>
      <c r="D85" s="1" t="s">
        <v>21</v>
      </c>
      <c r="E85" s="7">
        <v>8.375</v>
      </c>
      <c r="F85" s="6">
        <v>2.3018000000000001</v>
      </c>
      <c r="G85">
        <f t="shared" si="3"/>
        <v>0.19181666666666666</v>
      </c>
      <c r="H85" s="7">
        <v>8.375</v>
      </c>
      <c r="I85" s="7">
        <v>8.375</v>
      </c>
      <c r="J85" s="6">
        <v>2.3018000000000001</v>
      </c>
      <c r="K85">
        <v>0.23</v>
      </c>
      <c r="L85" s="12">
        <f t="shared" si="9"/>
        <v>2.0718000000000001</v>
      </c>
      <c r="M85">
        <f t="shared" si="10"/>
        <v>0.17265</v>
      </c>
      <c r="N85" s="7">
        <v>8.375</v>
      </c>
      <c r="O85" s="12">
        <f t="shared" si="4"/>
        <v>2.3018000000000001</v>
      </c>
      <c r="P85" s="12">
        <f t="shared" si="5"/>
        <v>0.22650000000000015</v>
      </c>
      <c r="Q85">
        <f t="shared" si="6"/>
        <v>0.21069166666666669</v>
      </c>
      <c r="R85" s="7">
        <v>8.375</v>
      </c>
      <c r="S85" s="6">
        <v>2.3018000000000001</v>
      </c>
      <c r="T85">
        <f t="shared" si="7"/>
        <v>4.6036000000000001</v>
      </c>
      <c r="U85">
        <f t="shared" si="8"/>
        <v>0.38363333333333333</v>
      </c>
    </row>
    <row r="86" spans="1:21">
      <c r="A86" s="1" t="s">
        <v>168</v>
      </c>
      <c r="B86" s="1" t="s">
        <v>169</v>
      </c>
      <c r="C86" s="1" t="s">
        <v>50</v>
      </c>
      <c r="D86" s="1" t="s">
        <v>21</v>
      </c>
      <c r="E86" s="7">
        <v>8.5</v>
      </c>
      <c r="F86" s="6">
        <v>2.3245</v>
      </c>
      <c r="G86">
        <f t="shared" si="3"/>
        <v>0.19370833333333334</v>
      </c>
      <c r="H86" s="7">
        <v>8.5</v>
      </c>
      <c r="I86" s="7">
        <v>8.5</v>
      </c>
      <c r="J86" s="6">
        <v>2.3245</v>
      </c>
      <c r="K86">
        <v>0.23</v>
      </c>
      <c r="L86" s="12">
        <f t="shared" si="9"/>
        <v>2.0945</v>
      </c>
      <c r="M86">
        <f t="shared" si="10"/>
        <v>0.17454166666666668</v>
      </c>
      <c r="N86" s="7">
        <v>8.5</v>
      </c>
      <c r="O86" s="12">
        <f t="shared" si="4"/>
        <v>2.3245</v>
      </c>
      <c r="P86" s="12">
        <f t="shared" si="5"/>
        <v>0.22639999999999993</v>
      </c>
      <c r="Q86">
        <f t="shared" si="6"/>
        <v>0.21257499999999999</v>
      </c>
      <c r="R86" s="7">
        <v>8.5</v>
      </c>
      <c r="S86" s="6">
        <v>2.3245</v>
      </c>
      <c r="T86">
        <f t="shared" si="7"/>
        <v>4.649</v>
      </c>
      <c r="U86">
        <f t="shared" si="8"/>
        <v>0.38741666666666669</v>
      </c>
    </row>
    <row r="87" spans="1:21">
      <c r="A87" s="1" t="s">
        <v>170</v>
      </c>
      <c r="B87" s="1" t="s">
        <v>171</v>
      </c>
      <c r="C87" s="1" t="s">
        <v>50</v>
      </c>
      <c r="D87" s="1" t="s">
        <v>21</v>
      </c>
      <c r="E87" s="7">
        <v>8.625</v>
      </c>
      <c r="F87" s="6">
        <v>2.3471000000000002</v>
      </c>
      <c r="G87">
        <f t="shared" si="3"/>
        <v>0.19559166666666669</v>
      </c>
      <c r="H87" s="7">
        <v>8.625</v>
      </c>
      <c r="I87" s="7">
        <v>8.625</v>
      </c>
      <c r="J87" s="6">
        <v>2.3471000000000002</v>
      </c>
      <c r="K87">
        <v>0.23</v>
      </c>
      <c r="L87" s="12">
        <f t="shared" si="9"/>
        <v>2.1171000000000002</v>
      </c>
      <c r="M87">
        <f t="shared" si="10"/>
        <v>0.17642500000000003</v>
      </c>
      <c r="N87" s="7">
        <v>8.625</v>
      </c>
      <c r="O87" s="12">
        <f t="shared" si="4"/>
        <v>2.3471000000000002</v>
      </c>
      <c r="P87" s="12">
        <f t="shared" si="5"/>
        <v>0.2264999999999997</v>
      </c>
      <c r="Q87">
        <f t="shared" si="6"/>
        <v>0.21446666666666667</v>
      </c>
      <c r="R87" s="7">
        <v>8.625</v>
      </c>
      <c r="S87" s="6">
        <v>2.3471000000000002</v>
      </c>
      <c r="T87">
        <f t="shared" si="7"/>
        <v>4.6942000000000004</v>
      </c>
      <c r="U87">
        <f t="shared" si="8"/>
        <v>0.39118333333333338</v>
      </c>
    </row>
    <row r="88" spans="1:21">
      <c r="A88" s="1" t="s">
        <v>172</v>
      </c>
      <c r="B88" s="1" t="s">
        <v>173</v>
      </c>
      <c r="C88" s="1" t="s">
        <v>50</v>
      </c>
      <c r="D88" s="1" t="s">
        <v>21</v>
      </c>
      <c r="E88" s="7">
        <v>8.75</v>
      </c>
      <c r="F88" s="6">
        <v>2.3698000000000001</v>
      </c>
      <c r="G88">
        <f t="shared" si="3"/>
        <v>0.19748333333333334</v>
      </c>
      <c r="H88" s="7">
        <v>8.75</v>
      </c>
      <c r="I88" s="7">
        <v>8.75</v>
      </c>
      <c r="J88" s="6">
        <v>2.3698000000000001</v>
      </c>
      <c r="K88">
        <v>0.23</v>
      </c>
      <c r="L88" s="12">
        <f t="shared" si="9"/>
        <v>2.1398000000000001</v>
      </c>
      <c r="M88">
        <f t="shared" si="10"/>
        <v>0.17831666666666668</v>
      </c>
      <c r="N88" s="7">
        <v>8.75</v>
      </c>
      <c r="O88" s="12">
        <f t="shared" si="4"/>
        <v>2.3698000000000001</v>
      </c>
      <c r="P88" s="12">
        <f t="shared" si="5"/>
        <v>0.22639999999999993</v>
      </c>
      <c r="Q88">
        <f t="shared" si="6"/>
        <v>0.21635000000000001</v>
      </c>
      <c r="R88" s="7">
        <v>8.75</v>
      </c>
      <c r="S88" s="6">
        <v>2.3698000000000001</v>
      </c>
      <c r="T88">
        <f t="shared" si="7"/>
        <v>4.7396000000000003</v>
      </c>
      <c r="U88">
        <f t="shared" si="8"/>
        <v>0.39496666666666669</v>
      </c>
    </row>
    <row r="89" spans="1:21">
      <c r="A89" s="1" t="s">
        <v>174</v>
      </c>
      <c r="B89" s="1" t="s">
        <v>175</v>
      </c>
      <c r="C89" s="1" t="s">
        <v>50</v>
      </c>
      <c r="D89" s="1" t="s">
        <v>21</v>
      </c>
      <c r="E89" s="7">
        <v>8.875</v>
      </c>
      <c r="F89" s="6">
        <v>2.3923999999999999</v>
      </c>
      <c r="G89">
        <f t="shared" si="3"/>
        <v>0.19936666666666666</v>
      </c>
      <c r="H89" s="7">
        <v>8.875</v>
      </c>
      <c r="I89" s="7">
        <v>8.875</v>
      </c>
      <c r="J89" s="6">
        <v>2.3923999999999999</v>
      </c>
      <c r="K89">
        <v>0.23</v>
      </c>
      <c r="L89" s="12">
        <f t="shared" si="9"/>
        <v>2.1623999999999999</v>
      </c>
      <c r="M89">
        <f t="shared" si="10"/>
        <v>0.1802</v>
      </c>
      <c r="N89" s="7">
        <v>8.875</v>
      </c>
      <c r="O89" s="12">
        <f t="shared" si="4"/>
        <v>2.3923999999999999</v>
      </c>
      <c r="P89" s="12">
        <f t="shared" si="5"/>
        <v>0.22650000000000015</v>
      </c>
      <c r="Q89">
        <f t="shared" si="6"/>
        <v>0.21824166666666667</v>
      </c>
      <c r="R89" s="7">
        <v>8.875</v>
      </c>
      <c r="S89" s="6">
        <v>2.3923999999999999</v>
      </c>
      <c r="T89">
        <f t="shared" si="7"/>
        <v>4.7847999999999997</v>
      </c>
      <c r="U89">
        <f t="shared" si="8"/>
        <v>0.39873333333333333</v>
      </c>
    </row>
    <row r="90" spans="1:21">
      <c r="A90" s="1" t="s">
        <v>176</v>
      </c>
      <c r="B90" s="1" t="s">
        <v>177</v>
      </c>
      <c r="C90" s="1" t="s">
        <v>50</v>
      </c>
      <c r="D90" s="1" t="s">
        <v>21</v>
      </c>
      <c r="E90" s="7">
        <v>9</v>
      </c>
      <c r="F90" s="6">
        <v>2.4150999999999998</v>
      </c>
      <c r="G90">
        <f t="shared" si="3"/>
        <v>0.20125833333333332</v>
      </c>
      <c r="H90" s="7">
        <v>9</v>
      </c>
      <c r="I90" s="7">
        <v>9</v>
      </c>
      <c r="J90" s="6">
        <v>2.4150999999999998</v>
      </c>
      <c r="K90">
        <v>0.23</v>
      </c>
      <c r="L90" s="12">
        <f t="shared" si="9"/>
        <v>2.1850999999999998</v>
      </c>
      <c r="M90">
        <f t="shared" si="10"/>
        <v>0.18209166666666665</v>
      </c>
      <c r="N90" s="7">
        <v>9</v>
      </c>
      <c r="O90" s="12">
        <f t="shared" si="4"/>
        <v>2.4150999999999998</v>
      </c>
      <c r="P90" s="12">
        <f t="shared" si="5"/>
        <v>0.22640000000000038</v>
      </c>
      <c r="Q90">
        <f t="shared" si="6"/>
        <v>0.22012500000000002</v>
      </c>
      <c r="R90" s="7">
        <v>9</v>
      </c>
      <c r="S90" s="6">
        <v>2.4150999999999998</v>
      </c>
      <c r="T90">
        <f t="shared" si="7"/>
        <v>4.8301999999999996</v>
      </c>
      <c r="U90">
        <f t="shared" si="8"/>
        <v>0.40251666666666663</v>
      </c>
    </row>
    <row r="91" spans="1:21">
      <c r="A91" s="1" t="s">
        <v>178</v>
      </c>
      <c r="B91" s="1" t="s">
        <v>179</v>
      </c>
      <c r="C91" s="1" t="s">
        <v>50</v>
      </c>
      <c r="D91" s="1" t="s">
        <v>21</v>
      </c>
      <c r="E91" s="7">
        <v>9.125</v>
      </c>
      <c r="F91" s="6">
        <v>2.4377</v>
      </c>
      <c r="G91">
        <f t="shared" si="3"/>
        <v>0.20314166666666666</v>
      </c>
      <c r="H91" s="7">
        <v>9.125</v>
      </c>
      <c r="I91" s="7">
        <v>9.125</v>
      </c>
      <c r="J91" s="6">
        <v>2.4377</v>
      </c>
      <c r="K91">
        <v>0.23</v>
      </c>
      <c r="L91" s="12">
        <f t="shared" si="9"/>
        <v>2.2077</v>
      </c>
      <c r="M91">
        <f t="shared" si="10"/>
        <v>0.183975</v>
      </c>
      <c r="N91" s="7">
        <v>9.125</v>
      </c>
      <c r="O91" s="12">
        <f t="shared" si="4"/>
        <v>2.4377</v>
      </c>
      <c r="P91" s="12">
        <f t="shared" si="5"/>
        <v>0.22650000000000015</v>
      </c>
      <c r="Q91">
        <f t="shared" si="6"/>
        <v>0.22201666666666667</v>
      </c>
      <c r="R91" s="7">
        <v>9.125</v>
      </c>
      <c r="S91" s="6">
        <v>2.4377</v>
      </c>
      <c r="T91">
        <f t="shared" si="7"/>
        <v>4.8754</v>
      </c>
      <c r="U91">
        <f t="shared" si="8"/>
        <v>0.40628333333333333</v>
      </c>
    </row>
    <row r="92" spans="1:21">
      <c r="A92" s="1" t="s">
        <v>180</v>
      </c>
      <c r="B92" s="1" t="s">
        <v>181</v>
      </c>
      <c r="C92" s="1" t="s">
        <v>50</v>
      </c>
      <c r="D92" s="1" t="s">
        <v>21</v>
      </c>
      <c r="E92" s="7">
        <v>9.25</v>
      </c>
      <c r="F92" s="6">
        <v>2.4603000000000002</v>
      </c>
      <c r="G92">
        <f t="shared" si="3"/>
        <v>0.20502500000000001</v>
      </c>
      <c r="H92" s="7">
        <v>9.25</v>
      </c>
      <c r="I92" s="7">
        <v>9.25</v>
      </c>
      <c r="J92" s="6">
        <v>2.4603000000000002</v>
      </c>
      <c r="K92">
        <v>0.23</v>
      </c>
      <c r="L92" s="12">
        <f t="shared" si="9"/>
        <v>2.2303000000000002</v>
      </c>
      <c r="M92">
        <f t="shared" si="10"/>
        <v>0.18585833333333335</v>
      </c>
      <c r="N92" s="7">
        <v>9.25</v>
      </c>
      <c r="O92" s="12">
        <f t="shared" si="4"/>
        <v>2.4603000000000002</v>
      </c>
      <c r="P92" s="12">
        <f t="shared" si="5"/>
        <v>0.2264999999999997</v>
      </c>
      <c r="Q92">
        <f t="shared" si="6"/>
        <v>0.22389999999999999</v>
      </c>
      <c r="R92" s="7">
        <v>9.25</v>
      </c>
      <c r="S92" s="6">
        <v>2.4603000000000002</v>
      </c>
      <c r="T92">
        <f t="shared" si="7"/>
        <v>4.9206000000000003</v>
      </c>
      <c r="U92">
        <f t="shared" si="8"/>
        <v>0.41005000000000003</v>
      </c>
    </row>
    <row r="93" spans="1:21">
      <c r="A93" s="1" t="s">
        <v>182</v>
      </c>
      <c r="B93" s="1" t="s">
        <v>183</v>
      </c>
      <c r="C93" s="1" t="s">
        <v>50</v>
      </c>
      <c r="D93" s="1" t="s">
        <v>21</v>
      </c>
      <c r="E93" s="7">
        <v>9.375</v>
      </c>
      <c r="F93" s="6">
        <v>2.4830000000000001</v>
      </c>
      <c r="G93">
        <f t="shared" si="3"/>
        <v>0.20691666666666667</v>
      </c>
      <c r="H93" s="7">
        <v>9.375</v>
      </c>
      <c r="I93" s="7">
        <v>9.375</v>
      </c>
      <c r="J93" s="6">
        <v>2.4830000000000001</v>
      </c>
      <c r="K93">
        <v>0.23</v>
      </c>
      <c r="L93" s="12">
        <f t="shared" si="9"/>
        <v>2.2530000000000001</v>
      </c>
      <c r="M93">
        <f t="shared" si="10"/>
        <v>0.18775</v>
      </c>
      <c r="N93" s="7">
        <v>9.375</v>
      </c>
      <c r="O93" s="12">
        <f t="shared" si="4"/>
        <v>2.4830000000000001</v>
      </c>
      <c r="P93" s="12">
        <f t="shared" si="5"/>
        <v>0.2264999999999997</v>
      </c>
      <c r="Q93">
        <f t="shared" si="6"/>
        <v>0.22579166666666664</v>
      </c>
      <c r="R93" s="7">
        <v>9.375</v>
      </c>
      <c r="S93" s="6">
        <v>2.4830000000000001</v>
      </c>
      <c r="T93">
        <f t="shared" si="7"/>
        <v>4.9660000000000002</v>
      </c>
      <c r="U93">
        <f t="shared" si="8"/>
        <v>0.41383333333333333</v>
      </c>
    </row>
    <row r="94" spans="1:21">
      <c r="A94" s="1" t="s">
        <v>184</v>
      </c>
      <c r="B94" s="1" t="s">
        <v>185</v>
      </c>
      <c r="C94" s="1" t="s">
        <v>50</v>
      </c>
      <c r="D94" s="1" t="s">
        <v>21</v>
      </c>
      <c r="E94" s="7">
        <v>9.5</v>
      </c>
      <c r="F94" s="6">
        <v>2.5055999999999998</v>
      </c>
      <c r="G94">
        <f t="shared" si="3"/>
        <v>0.20879999999999999</v>
      </c>
      <c r="H94" s="7">
        <v>9.5</v>
      </c>
      <c r="I94" s="7">
        <v>9.5</v>
      </c>
      <c r="J94" s="6">
        <v>2.5055999999999998</v>
      </c>
      <c r="K94">
        <v>0.23</v>
      </c>
      <c r="L94" s="12">
        <f t="shared" si="9"/>
        <v>2.2755999999999998</v>
      </c>
      <c r="M94">
        <f t="shared" si="10"/>
        <v>0.18963333333333332</v>
      </c>
      <c r="N94" s="7">
        <v>9.5</v>
      </c>
      <c r="O94" s="12">
        <f t="shared" si="4"/>
        <v>2.5055999999999998</v>
      </c>
      <c r="P94" s="12">
        <f t="shared" si="5"/>
        <v>0.22650000000000015</v>
      </c>
      <c r="Q94">
        <f t="shared" si="6"/>
        <v>0.22767499999999999</v>
      </c>
      <c r="R94" s="7">
        <v>9.5</v>
      </c>
      <c r="S94" s="6">
        <v>2.5055999999999998</v>
      </c>
      <c r="T94">
        <f t="shared" si="7"/>
        <v>5.0111999999999997</v>
      </c>
      <c r="U94">
        <f t="shared" si="8"/>
        <v>0.41759999999999997</v>
      </c>
    </row>
    <row r="95" spans="1:21">
      <c r="A95" s="1" t="s">
        <v>186</v>
      </c>
      <c r="B95" s="1" t="s">
        <v>187</v>
      </c>
      <c r="C95" s="1" t="s">
        <v>50</v>
      </c>
      <c r="D95" s="1" t="s">
        <v>21</v>
      </c>
      <c r="E95" s="7">
        <v>9.625</v>
      </c>
      <c r="F95" s="6">
        <v>2.5283000000000002</v>
      </c>
      <c r="G95">
        <f t="shared" si="3"/>
        <v>0.21069166666666669</v>
      </c>
      <c r="H95" s="7">
        <v>9.625</v>
      </c>
      <c r="I95" s="7">
        <v>9.625</v>
      </c>
      <c r="J95" s="6">
        <v>2.5283000000000002</v>
      </c>
      <c r="K95">
        <v>0.23</v>
      </c>
      <c r="L95" s="12">
        <f t="shared" si="9"/>
        <v>2.2983000000000002</v>
      </c>
      <c r="M95">
        <f t="shared" si="10"/>
        <v>0.19152500000000003</v>
      </c>
      <c r="N95" s="7">
        <v>9.625</v>
      </c>
      <c r="O95" s="12">
        <f t="shared" si="4"/>
        <v>2.5283000000000002</v>
      </c>
      <c r="P95" s="12">
        <f t="shared" si="5"/>
        <v>0.2264999999999997</v>
      </c>
      <c r="Q95">
        <f t="shared" si="6"/>
        <v>0.22956666666666667</v>
      </c>
      <c r="R95" s="7">
        <v>9.625</v>
      </c>
      <c r="S95" s="6">
        <v>2.5283000000000002</v>
      </c>
      <c r="T95">
        <f t="shared" si="7"/>
        <v>5.0566000000000004</v>
      </c>
      <c r="U95">
        <f t="shared" si="8"/>
        <v>0.42138333333333339</v>
      </c>
    </row>
    <row r="96" spans="1:21">
      <c r="A96" s="1" t="s">
        <v>188</v>
      </c>
      <c r="B96" s="1" t="s">
        <v>189</v>
      </c>
      <c r="C96" s="1" t="s">
        <v>50</v>
      </c>
      <c r="D96" s="1" t="s">
        <v>21</v>
      </c>
      <c r="E96" s="7">
        <v>9.75</v>
      </c>
      <c r="F96" s="6">
        <v>2.5508999999999999</v>
      </c>
      <c r="G96">
        <f t="shared" si="3"/>
        <v>0.21257499999999999</v>
      </c>
      <c r="H96" s="7">
        <v>9.75</v>
      </c>
      <c r="I96" s="7">
        <v>9.75</v>
      </c>
      <c r="J96" s="6">
        <v>2.5508999999999999</v>
      </c>
      <c r="K96">
        <v>0.23</v>
      </c>
      <c r="L96" s="12">
        <f t="shared" si="9"/>
        <v>2.3209</v>
      </c>
      <c r="M96">
        <f t="shared" si="10"/>
        <v>0.19340833333333332</v>
      </c>
      <c r="N96" s="7">
        <v>9.75</v>
      </c>
      <c r="O96" s="12">
        <f t="shared" si="4"/>
        <v>2.5508999999999999</v>
      </c>
      <c r="P96" s="12">
        <f t="shared" si="5"/>
        <v>0.22650000000000015</v>
      </c>
      <c r="Q96">
        <f t="shared" si="6"/>
        <v>0.23145000000000002</v>
      </c>
      <c r="R96" s="7">
        <v>9.75</v>
      </c>
      <c r="S96" s="6">
        <v>2.5508999999999999</v>
      </c>
      <c r="T96">
        <f t="shared" si="7"/>
        <v>5.1017999999999999</v>
      </c>
      <c r="U96">
        <f t="shared" si="8"/>
        <v>0.42514999999999997</v>
      </c>
    </row>
    <row r="97" spans="1:21">
      <c r="A97" s="1" t="s">
        <v>190</v>
      </c>
      <c r="B97" s="1" t="s">
        <v>191</v>
      </c>
      <c r="C97" s="1" t="s">
        <v>50</v>
      </c>
      <c r="D97" s="1" t="s">
        <v>21</v>
      </c>
      <c r="E97" s="7">
        <v>9.875</v>
      </c>
      <c r="F97" s="6">
        <v>2.5735999999999999</v>
      </c>
      <c r="G97">
        <f t="shared" si="3"/>
        <v>0.21446666666666667</v>
      </c>
      <c r="H97" s="7">
        <v>9.875</v>
      </c>
      <c r="I97" s="7">
        <v>9.875</v>
      </c>
      <c r="J97" s="6">
        <v>2.5735999999999999</v>
      </c>
      <c r="K97">
        <v>0.23</v>
      </c>
      <c r="L97" s="12">
        <f t="shared" si="9"/>
        <v>2.3435999999999999</v>
      </c>
      <c r="M97">
        <f t="shared" si="10"/>
        <v>0.1953</v>
      </c>
      <c r="N97" s="7">
        <v>9.875</v>
      </c>
      <c r="O97" s="12">
        <f t="shared" si="4"/>
        <v>2.5735999999999999</v>
      </c>
      <c r="P97" s="12">
        <f t="shared" si="5"/>
        <v>0.22639999999999993</v>
      </c>
      <c r="Q97">
        <f t="shared" si="6"/>
        <v>0.23333333333333331</v>
      </c>
      <c r="R97" s="7">
        <v>9.875</v>
      </c>
      <c r="S97" s="6">
        <v>2.5735999999999999</v>
      </c>
      <c r="T97">
        <f t="shared" si="7"/>
        <v>5.1471999999999998</v>
      </c>
      <c r="U97">
        <f t="shared" si="8"/>
        <v>0.42893333333333333</v>
      </c>
    </row>
    <row r="98" spans="1:21">
      <c r="A98" s="1" t="s">
        <v>192</v>
      </c>
      <c r="B98" s="1" t="s">
        <v>193</v>
      </c>
      <c r="C98" s="1" t="s">
        <v>50</v>
      </c>
      <c r="D98" s="1" t="s">
        <v>21</v>
      </c>
      <c r="E98" s="7">
        <v>10</v>
      </c>
      <c r="F98" s="6">
        <v>2.5962000000000001</v>
      </c>
      <c r="G98">
        <f t="shared" si="3"/>
        <v>0.21635000000000001</v>
      </c>
      <c r="H98" s="7">
        <v>10</v>
      </c>
      <c r="I98" s="7">
        <v>10</v>
      </c>
      <c r="J98" s="6">
        <v>2.5962000000000001</v>
      </c>
      <c r="K98">
        <v>0.23</v>
      </c>
      <c r="L98" s="12">
        <f t="shared" si="9"/>
        <v>2.3662000000000001</v>
      </c>
      <c r="M98">
        <f t="shared" si="10"/>
        <v>0.19718333333333335</v>
      </c>
      <c r="N98" s="7">
        <v>10</v>
      </c>
      <c r="O98" s="12">
        <f t="shared" si="4"/>
        <v>2.5962000000000001</v>
      </c>
      <c r="P98" s="12">
        <f t="shared" si="5"/>
        <v>0.22650000000000015</v>
      </c>
      <c r="Q98">
        <f t="shared" si="6"/>
        <v>0.23522500000000002</v>
      </c>
      <c r="R98" s="7">
        <v>10</v>
      </c>
      <c r="S98" s="6">
        <v>2.5962000000000001</v>
      </c>
      <c r="T98">
        <f t="shared" si="7"/>
        <v>5.1924000000000001</v>
      </c>
      <c r="U98">
        <f t="shared" si="8"/>
        <v>0.43270000000000003</v>
      </c>
    </row>
    <row r="99" spans="1:21">
      <c r="A99" s="1" t="s">
        <v>194</v>
      </c>
      <c r="B99" s="1" t="s">
        <v>195</v>
      </c>
      <c r="C99" s="1" t="s">
        <v>50</v>
      </c>
      <c r="D99" s="1" t="s">
        <v>21</v>
      </c>
      <c r="E99" s="7">
        <v>10.125</v>
      </c>
      <c r="F99" s="6">
        <v>2.6189</v>
      </c>
      <c r="G99">
        <f t="shared" si="3"/>
        <v>0.21824166666666667</v>
      </c>
      <c r="H99" s="7">
        <v>10.125</v>
      </c>
      <c r="I99" s="7">
        <v>10.125</v>
      </c>
      <c r="J99" s="6">
        <v>2.6189</v>
      </c>
      <c r="K99">
        <v>0.23</v>
      </c>
      <c r="L99" s="12">
        <f t="shared" si="9"/>
        <v>2.3889</v>
      </c>
      <c r="M99">
        <f t="shared" si="10"/>
        <v>0.199075</v>
      </c>
      <c r="N99" s="7">
        <v>10.125</v>
      </c>
      <c r="O99" s="12">
        <f t="shared" si="4"/>
        <v>2.6189</v>
      </c>
      <c r="P99" s="12">
        <f t="shared" si="5"/>
        <v>0.22639999999999993</v>
      </c>
      <c r="Q99">
        <f t="shared" si="6"/>
        <v>0.23710833333333334</v>
      </c>
      <c r="R99" s="7">
        <v>10.125</v>
      </c>
      <c r="S99" s="6">
        <v>2.6189</v>
      </c>
      <c r="T99">
        <f t="shared" si="7"/>
        <v>5.2378</v>
      </c>
      <c r="U99">
        <f t="shared" si="8"/>
        <v>0.43648333333333333</v>
      </c>
    </row>
    <row r="100" spans="1:21">
      <c r="A100" s="1" t="s">
        <v>196</v>
      </c>
      <c r="B100" s="1" t="s">
        <v>197</v>
      </c>
      <c r="C100" s="1" t="s">
        <v>50</v>
      </c>
      <c r="D100" s="1" t="s">
        <v>21</v>
      </c>
      <c r="E100" s="7">
        <v>10.25</v>
      </c>
      <c r="F100" s="6">
        <v>2.6415000000000002</v>
      </c>
      <c r="G100">
        <f t="shared" si="3"/>
        <v>0.22012500000000002</v>
      </c>
      <c r="H100" s="7">
        <v>10.25</v>
      </c>
      <c r="I100" s="7">
        <v>10.25</v>
      </c>
      <c r="J100" s="6">
        <v>2.6415000000000002</v>
      </c>
      <c r="K100">
        <v>0.23</v>
      </c>
      <c r="L100" s="12">
        <f t="shared" si="9"/>
        <v>2.4115000000000002</v>
      </c>
      <c r="M100">
        <f t="shared" si="10"/>
        <v>0.20095833333333335</v>
      </c>
      <c r="N100" s="7">
        <v>10.25</v>
      </c>
      <c r="O100" s="12">
        <f t="shared" si="4"/>
        <v>2.6415000000000002</v>
      </c>
      <c r="P100" s="12">
        <f t="shared" si="5"/>
        <v>0.2264999999999997</v>
      </c>
      <c r="Q100">
        <f t="shared" si="6"/>
        <v>0.23899999999999999</v>
      </c>
      <c r="R100" s="7">
        <v>10.25</v>
      </c>
      <c r="S100" s="6">
        <v>2.6415000000000002</v>
      </c>
      <c r="T100">
        <f t="shared" si="7"/>
        <v>5.2830000000000004</v>
      </c>
      <c r="U100">
        <f t="shared" si="8"/>
        <v>0.44025000000000003</v>
      </c>
    </row>
    <row r="101" spans="1:21">
      <c r="A101" s="1" t="s">
        <v>198</v>
      </c>
      <c r="B101" s="1" t="s">
        <v>199</v>
      </c>
      <c r="C101" s="1" t="s">
        <v>50</v>
      </c>
      <c r="D101" s="1" t="s">
        <v>21</v>
      </c>
      <c r="E101" s="7">
        <v>10.375</v>
      </c>
      <c r="F101" s="6">
        <v>2.6642000000000001</v>
      </c>
      <c r="G101">
        <f t="shared" ref="G101:G122" si="11">F101/12</f>
        <v>0.22201666666666667</v>
      </c>
      <c r="H101" s="7">
        <v>10.375</v>
      </c>
      <c r="I101" s="7">
        <v>10.375</v>
      </c>
      <c r="J101" s="6">
        <v>2.6642000000000001</v>
      </c>
      <c r="K101">
        <v>0.23</v>
      </c>
      <c r="L101" s="12">
        <f t="shared" si="9"/>
        <v>2.4342000000000001</v>
      </c>
      <c r="M101">
        <f t="shared" si="10"/>
        <v>0.20285</v>
      </c>
      <c r="N101" s="7">
        <v>10.375</v>
      </c>
      <c r="O101" s="12">
        <f t="shared" ref="O101:O122" si="12">F101</f>
        <v>2.6642000000000001</v>
      </c>
      <c r="P101" s="12">
        <f t="shared" ref="P101:P122" si="13">F111-F101</f>
        <v>0.22639999999999993</v>
      </c>
      <c r="Q101">
        <f t="shared" ref="Q101:Q122" si="14">(O101+P101)/12</f>
        <v>0.24088333333333334</v>
      </c>
      <c r="R101" s="7">
        <v>10.375</v>
      </c>
      <c r="S101" s="6">
        <v>2.6642000000000001</v>
      </c>
      <c r="T101">
        <f t="shared" si="7"/>
        <v>5.3284000000000002</v>
      </c>
      <c r="U101">
        <f t="shared" si="8"/>
        <v>0.44403333333333334</v>
      </c>
    </row>
    <row r="102" spans="1:21">
      <c r="A102" s="1" t="s">
        <v>200</v>
      </c>
      <c r="B102" s="1" t="s">
        <v>201</v>
      </c>
      <c r="C102" s="1" t="s">
        <v>50</v>
      </c>
      <c r="D102" s="1" t="s">
        <v>21</v>
      </c>
      <c r="E102" s="7">
        <v>10.5</v>
      </c>
      <c r="F102" s="6">
        <v>2.6867999999999999</v>
      </c>
      <c r="G102">
        <f t="shared" si="11"/>
        <v>0.22389999999999999</v>
      </c>
      <c r="H102" s="7">
        <v>10.5</v>
      </c>
      <c r="I102" s="7">
        <v>10.5</v>
      </c>
      <c r="J102" s="6">
        <v>2.6867999999999999</v>
      </c>
      <c r="K102">
        <v>0.23</v>
      </c>
      <c r="L102" s="12">
        <f t="shared" si="9"/>
        <v>2.4567999999999999</v>
      </c>
      <c r="M102">
        <f t="shared" si="10"/>
        <v>0.20473333333333332</v>
      </c>
      <c r="N102" s="7">
        <v>10.5</v>
      </c>
      <c r="O102" s="12">
        <f t="shared" si="12"/>
        <v>2.6867999999999999</v>
      </c>
      <c r="P102" s="12">
        <f t="shared" si="13"/>
        <v>0.22650000000000015</v>
      </c>
      <c r="Q102">
        <f t="shared" si="14"/>
        <v>0.24277499999999999</v>
      </c>
      <c r="R102" s="7">
        <v>10.5</v>
      </c>
      <c r="S102" s="6">
        <v>2.6867999999999999</v>
      </c>
      <c r="T102">
        <f t="shared" si="7"/>
        <v>5.3735999999999997</v>
      </c>
      <c r="U102">
        <f t="shared" si="8"/>
        <v>0.44779999999999998</v>
      </c>
    </row>
    <row r="103" spans="1:21">
      <c r="A103" s="1" t="s">
        <v>202</v>
      </c>
      <c r="B103" s="1" t="s">
        <v>203</v>
      </c>
      <c r="C103" s="1" t="s">
        <v>50</v>
      </c>
      <c r="D103" s="1" t="s">
        <v>21</v>
      </c>
      <c r="E103" s="7">
        <v>10.625</v>
      </c>
      <c r="F103" s="6">
        <v>2.7094999999999998</v>
      </c>
      <c r="G103">
        <f t="shared" si="11"/>
        <v>0.22579166666666664</v>
      </c>
      <c r="H103" s="7">
        <v>10.625</v>
      </c>
      <c r="I103" s="7">
        <v>10.625</v>
      </c>
      <c r="J103" s="6">
        <v>2.7094999999999998</v>
      </c>
      <c r="K103">
        <v>0.23</v>
      </c>
      <c r="L103" s="12">
        <f t="shared" si="9"/>
        <v>2.4794999999999998</v>
      </c>
      <c r="M103">
        <f t="shared" si="10"/>
        <v>0.20662499999999998</v>
      </c>
      <c r="N103" s="7">
        <v>10.625</v>
      </c>
      <c r="O103" s="12">
        <f t="shared" si="12"/>
        <v>2.7094999999999998</v>
      </c>
      <c r="P103" s="12">
        <f t="shared" si="13"/>
        <v>0.22640000000000038</v>
      </c>
      <c r="Q103">
        <f t="shared" si="14"/>
        <v>0.24465833333333334</v>
      </c>
      <c r="R103" s="7">
        <v>10.625</v>
      </c>
      <c r="S103" s="6">
        <v>2.7094999999999998</v>
      </c>
      <c r="T103">
        <f t="shared" si="7"/>
        <v>5.4189999999999996</v>
      </c>
      <c r="U103">
        <f t="shared" si="8"/>
        <v>0.45158333333333328</v>
      </c>
    </row>
    <row r="104" spans="1:21">
      <c r="A104" s="1" t="s">
        <v>204</v>
      </c>
      <c r="B104" s="1" t="s">
        <v>205</v>
      </c>
      <c r="C104" s="1" t="s">
        <v>50</v>
      </c>
      <c r="D104" s="1" t="s">
        <v>21</v>
      </c>
      <c r="E104" s="7">
        <v>10.75</v>
      </c>
      <c r="F104" s="6">
        <v>2.7321</v>
      </c>
      <c r="G104">
        <f t="shared" si="11"/>
        <v>0.22767499999999999</v>
      </c>
      <c r="H104" s="7">
        <v>10.75</v>
      </c>
      <c r="I104" s="7">
        <v>10.75</v>
      </c>
      <c r="J104" s="6">
        <v>2.7321</v>
      </c>
      <c r="K104">
        <v>0.23</v>
      </c>
      <c r="L104" s="12">
        <f t="shared" si="9"/>
        <v>2.5021</v>
      </c>
      <c r="M104">
        <f t="shared" si="10"/>
        <v>0.20850833333333332</v>
      </c>
      <c r="N104" s="7">
        <v>10.75</v>
      </c>
      <c r="O104" s="12">
        <f t="shared" si="12"/>
        <v>2.7321</v>
      </c>
      <c r="P104" s="12">
        <f t="shared" si="13"/>
        <v>0.22650000000000015</v>
      </c>
      <c r="Q104">
        <f t="shared" si="14"/>
        <v>0.24655000000000002</v>
      </c>
      <c r="R104" s="7">
        <v>10.75</v>
      </c>
      <c r="S104" s="6">
        <v>2.7321</v>
      </c>
      <c r="T104">
        <f t="shared" si="7"/>
        <v>5.4641999999999999</v>
      </c>
      <c r="U104">
        <f t="shared" si="8"/>
        <v>0.45534999999999998</v>
      </c>
    </row>
    <row r="105" spans="1:21">
      <c r="A105" s="1" t="s">
        <v>206</v>
      </c>
      <c r="B105" s="1" t="s">
        <v>207</v>
      </c>
      <c r="C105" s="1" t="s">
        <v>50</v>
      </c>
      <c r="D105" s="1" t="s">
        <v>21</v>
      </c>
      <c r="E105" s="7">
        <v>10.875</v>
      </c>
      <c r="F105" s="6">
        <v>2.7547999999999999</v>
      </c>
      <c r="G105">
        <f t="shared" si="11"/>
        <v>0.22956666666666667</v>
      </c>
      <c r="H105" s="7">
        <v>10.875</v>
      </c>
      <c r="I105" s="7">
        <v>10.875</v>
      </c>
      <c r="J105" s="6">
        <v>2.7547999999999999</v>
      </c>
      <c r="K105">
        <v>0.23</v>
      </c>
      <c r="L105" s="12">
        <f t="shared" si="9"/>
        <v>2.5247999999999999</v>
      </c>
      <c r="M105">
        <f t="shared" si="10"/>
        <v>0.2104</v>
      </c>
      <c r="N105" s="7">
        <v>10.875</v>
      </c>
      <c r="O105" s="12">
        <f t="shared" si="12"/>
        <v>2.7547999999999999</v>
      </c>
      <c r="P105" s="12">
        <f t="shared" si="13"/>
        <v>0.22639999999999993</v>
      </c>
      <c r="Q105">
        <f t="shared" si="14"/>
        <v>0.24843333333333331</v>
      </c>
      <c r="R105" s="7">
        <v>10.875</v>
      </c>
      <c r="S105" s="6">
        <v>2.7547999999999999</v>
      </c>
      <c r="T105">
        <f t="shared" si="7"/>
        <v>5.5095999999999998</v>
      </c>
      <c r="U105">
        <f t="shared" si="8"/>
        <v>0.45913333333333334</v>
      </c>
    </row>
    <row r="106" spans="1:21">
      <c r="A106" s="1" t="s">
        <v>208</v>
      </c>
      <c r="B106" s="1" t="s">
        <v>209</v>
      </c>
      <c r="C106" s="1" t="s">
        <v>50</v>
      </c>
      <c r="D106" s="1" t="s">
        <v>21</v>
      </c>
      <c r="E106" s="7">
        <v>11</v>
      </c>
      <c r="F106" s="6">
        <v>2.7774000000000001</v>
      </c>
      <c r="G106">
        <f t="shared" si="11"/>
        <v>0.23145000000000002</v>
      </c>
      <c r="H106" s="7">
        <v>11</v>
      </c>
      <c r="I106" s="7">
        <v>11</v>
      </c>
      <c r="J106" s="6">
        <v>2.7774000000000001</v>
      </c>
      <c r="K106">
        <v>0.23</v>
      </c>
      <c r="L106" s="12">
        <f t="shared" si="9"/>
        <v>2.5474000000000001</v>
      </c>
      <c r="M106">
        <f t="shared" si="10"/>
        <v>0.21228333333333335</v>
      </c>
      <c r="N106" s="7">
        <v>11</v>
      </c>
      <c r="O106" s="12">
        <f t="shared" si="12"/>
        <v>2.7774000000000001</v>
      </c>
      <c r="P106" s="12">
        <f t="shared" si="13"/>
        <v>0.2264999999999997</v>
      </c>
      <c r="Q106">
        <f t="shared" si="14"/>
        <v>0.25032499999999996</v>
      </c>
      <c r="R106" s="7">
        <v>11</v>
      </c>
      <c r="S106" s="6">
        <v>2.7774000000000001</v>
      </c>
      <c r="T106">
        <f t="shared" si="7"/>
        <v>5.5548000000000002</v>
      </c>
      <c r="U106">
        <f t="shared" si="8"/>
        <v>0.46290000000000003</v>
      </c>
    </row>
    <row r="107" spans="1:21">
      <c r="A107" s="1" t="s">
        <v>210</v>
      </c>
      <c r="B107" s="1" t="s">
        <v>211</v>
      </c>
      <c r="C107" s="1" t="s">
        <v>50</v>
      </c>
      <c r="D107" s="1" t="s">
        <v>21</v>
      </c>
      <c r="E107" s="7">
        <v>11.125</v>
      </c>
      <c r="F107" s="6">
        <v>2.8</v>
      </c>
      <c r="G107">
        <f t="shared" si="11"/>
        <v>0.23333333333333331</v>
      </c>
      <c r="H107" s="7">
        <v>11.125</v>
      </c>
      <c r="I107" s="7">
        <v>11.125</v>
      </c>
      <c r="J107" s="6">
        <v>2.8</v>
      </c>
      <c r="K107">
        <v>0.23</v>
      </c>
      <c r="L107" s="12">
        <f t="shared" si="9"/>
        <v>2.57</v>
      </c>
      <c r="M107">
        <f t="shared" si="10"/>
        <v>0.21416666666666664</v>
      </c>
      <c r="N107" s="7">
        <v>11.125</v>
      </c>
      <c r="O107" s="12">
        <f t="shared" si="12"/>
        <v>2.8</v>
      </c>
      <c r="P107" s="12">
        <f t="shared" si="13"/>
        <v>0.22650000000000015</v>
      </c>
      <c r="Q107">
        <f t="shared" si="14"/>
        <v>0.25220833333333331</v>
      </c>
      <c r="R107" s="7">
        <v>11.125</v>
      </c>
      <c r="S107" s="6">
        <v>2.8</v>
      </c>
      <c r="T107">
        <f t="shared" si="7"/>
        <v>5.6</v>
      </c>
      <c r="U107">
        <f t="shared" si="8"/>
        <v>0.46666666666666662</v>
      </c>
    </row>
    <row r="108" spans="1:21">
      <c r="A108" s="1" t="s">
        <v>212</v>
      </c>
      <c r="B108" s="1" t="s">
        <v>213</v>
      </c>
      <c r="C108" s="1" t="s">
        <v>50</v>
      </c>
      <c r="D108" s="1" t="s">
        <v>21</v>
      </c>
      <c r="E108" s="7">
        <v>11.25</v>
      </c>
      <c r="F108" s="6">
        <v>2.8227000000000002</v>
      </c>
      <c r="G108">
        <f t="shared" si="11"/>
        <v>0.23522500000000002</v>
      </c>
      <c r="H108" s="7">
        <v>11.25</v>
      </c>
      <c r="I108" s="7">
        <v>11.25</v>
      </c>
      <c r="J108" s="6">
        <v>2.8227000000000002</v>
      </c>
      <c r="K108">
        <v>0.23</v>
      </c>
      <c r="L108" s="12">
        <f t="shared" si="9"/>
        <v>2.5927000000000002</v>
      </c>
      <c r="M108">
        <f t="shared" si="10"/>
        <v>0.21605833333333335</v>
      </c>
      <c r="N108" s="7">
        <v>11.25</v>
      </c>
      <c r="O108" s="12">
        <f t="shared" si="12"/>
        <v>2.8227000000000002</v>
      </c>
      <c r="P108" s="12">
        <f t="shared" si="13"/>
        <v>0.2264999999999997</v>
      </c>
      <c r="Q108">
        <f t="shared" si="14"/>
        <v>0.25409999999999999</v>
      </c>
      <c r="R108" s="7">
        <v>11.25</v>
      </c>
      <c r="S108" s="6">
        <v>2.8227000000000002</v>
      </c>
      <c r="T108">
        <f t="shared" si="7"/>
        <v>5.6454000000000004</v>
      </c>
      <c r="U108">
        <f t="shared" si="8"/>
        <v>0.47045000000000003</v>
      </c>
    </row>
    <row r="109" spans="1:21">
      <c r="A109" s="1" t="s">
        <v>214</v>
      </c>
      <c r="B109" s="1" t="s">
        <v>215</v>
      </c>
      <c r="C109" s="1" t="s">
        <v>50</v>
      </c>
      <c r="D109" s="1" t="s">
        <v>21</v>
      </c>
      <c r="E109" s="7">
        <v>11.375</v>
      </c>
      <c r="F109" s="6">
        <v>2.8452999999999999</v>
      </c>
      <c r="G109">
        <f t="shared" si="11"/>
        <v>0.23710833333333334</v>
      </c>
      <c r="H109" s="7">
        <v>11.375</v>
      </c>
      <c r="I109" s="7">
        <v>11.375</v>
      </c>
      <c r="J109" s="6">
        <v>2.8452999999999999</v>
      </c>
      <c r="K109">
        <v>0.23</v>
      </c>
      <c r="L109" s="12">
        <f t="shared" si="9"/>
        <v>2.6153</v>
      </c>
      <c r="M109">
        <f t="shared" si="10"/>
        <v>0.21794166666666667</v>
      </c>
      <c r="N109" s="7">
        <v>11.375</v>
      </c>
      <c r="O109" s="12">
        <f t="shared" si="12"/>
        <v>2.8452999999999999</v>
      </c>
      <c r="P109" s="12">
        <f t="shared" si="13"/>
        <v>0.22650000000000015</v>
      </c>
      <c r="Q109">
        <f t="shared" si="14"/>
        <v>0.25598333333333334</v>
      </c>
      <c r="R109" s="7">
        <v>11.375</v>
      </c>
      <c r="S109" s="6">
        <v>2.8452999999999999</v>
      </c>
      <c r="T109">
        <f t="shared" si="7"/>
        <v>5.6905999999999999</v>
      </c>
      <c r="U109">
        <f t="shared" si="8"/>
        <v>0.47421666666666668</v>
      </c>
    </row>
    <row r="110" spans="1:21">
      <c r="A110" s="1" t="s">
        <v>216</v>
      </c>
      <c r="B110" s="1" t="s">
        <v>217</v>
      </c>
      <c r="C110" s="1" t="s">
        <v>50</v>
      </c>
      <c r="D110" s="1" t="s">
        <v>21</v>
      </c>
      <c r="E110" s="7">
        <v>11.5</v>
      </c>
      <c r="F110" s="6">
        <v>2.8679999999999999</v>
      </c>
      <c r="G110">
        <f t="shared" si="11"/>
        <v>0.23899999999999999</v>
      </c>
      <c r="H110" s="7">
        <v>11.5</v>
      </c>
      <c r="I110" s="7">
        <v>11.5</v>
      </c>
      <c r="J110" s="6">
        <v>2.8679999999999999</v>
      </c>
      <c r="K110">
        <v>0.23</v>
      </c>
      <c r="L110" s="12">
        <f t="shared" si="9"/>
        <v>2.6379999999999999</v>
      </c>
      <c r="M110">
        <f t="shared" si="10"/>
        <v>0.21983333333333333</v>
      </c>
      <c r="N110" s="7">
        <v>11.5</v>
      </c>
      <c r="O110" s="12">
        <f t="shared" si="12"/>
        <v>2.8679999999999999</v>
      </c>
      <c r="P110" s="12">
        <f t="shared" si="13"/>
        <v>0.22650000000000015</v>
      </c>
      <c r="Q110">
        <f t="shared" si="14"/>
        <v>0.25787500000000002</v>
      </c>
      <c r="R110" s="7">
        <v>11.5</v>
      </c>
      <c r="S110" s="6">
        <v>2.8679999999999999</v>
      </c>
      <c r="T110">
        <f t="shared" ref="T110:T122" si="15">S110*2</f>
        <v>5.7359999999999998</v>
      </c>
      <c r="U110">
        <f t="shared" ref="U110:U122" si="16">T110/12</f>
        <v>0.47799999999999998</v>
      </c>
    </row>
    <row r="111" spans="1:21">
      <c r="A111" s="1" t="s">
        <v>218</v>
      </c>
      <c r="B111" s="1" t="s">
        <v>219</v>
      </c>
      <c r="C111" s="1" t="s">
        <v>50</v>
      </c>
      <c r="D111" s="1" t="s">
        <v>21</v>
      </c>
      <c r="E111" s="7">
        <v>11.625</v>
      </c>
      <c r="F111" s="6">
        <v>2.8906000000000001</v>
      </c>
      <c r="G111">
        <f t="shared" si="11"/>
        <v>0.24088333333333334</v>
      </c>
      <c r="H111" s="7">
        <v>11.625</v>
      </c>
      <c r="I111" s="7">
        <v>11.625</v>
      </c>
      <c r="J111" s="6">
        <v>2.8906000000000001</v>
      </c>
      <c r="K111">
        <v>0.23</v>
      </c>
      <c r="L111" s="12">
        <f t="shared" si="9"/>
        <v>2.6606000000000001</v>
      </c>
      <c r="M111">
        <f t="shared" si="10"/>
        <v>0.22171666666666667</v>
      </c>
      <c r="N111" s="7">
        <v>11.625</v>
      </c>
      <c r="O111" s="12">
        <f t="shared" si="12"/>
        <v>2.8906000000000001</v>
      </c>
      <c r="P111" s="12">
        <f t="shared" si="13"/>
        <v>0.22650000000000015</v>
      </c>
      <c r="Q111">
        <f t="shared" si="14"/>
        <v>0.25975833333333337</v>
      </c>
      <c r="R111" s="7">
        <v>11.625</v>
      </c>
      <c r="S111" s="6">
        <v>2.8906000000000001</v>
      </c>
      <c r="T111">
        <f t="shared" si="15"/>
        <v>5.7812000000000001</v>
      </c>
      <c r="U111">
        <f t="shared" si="16"/>
        <v>0.48176666666666668</v>
      </c>
    </row>
    <row r="112" spans="1:21">
      <c r="A112" s="1" t="s">
        <v>220</v>
      </c>
      <c r="B112" s="1" t="s">
        <v>221</v>
      </c>
      <c r="C112" s="1" t="s">
        <v>50</v>
      </c>
      <c r="D112" s="1" t="s">
        <v>21</v>
      </c>
      <c r="E112" s="7">
        <v>11.75</v>
      </c>
      <c r="F112" s="6">
        <v>2.9133</v>
      </c>
      <c r="G112">
        <f t="shared" si="11"/>
        <v>0.24277499999999999</v>
      </c>
      <c r="H112" s="7">
        <v>11.75</v>
      </c>
      <c r="I112" s="7">
        <v>11.75</v>
      </c>
      <c r="J112" s="6">
        <v>2.9133</v>
      </c>
      <c r="K112">
        <v>0.23</v>
      </c>
      <c r="L112" s="12">
        <f t="shared" si="9"/>
        <v>2.6833</v>
      </c>
      <c r="M112">
        <f t="shared" si="10"/>
        <v>0.22360833333333333</v>
      </c>
      <c r="N112" s="7">
        <v>11.75</v>
      </c>
      <c r="O112" s="12">
        <f t="shared" si="12"/>
        <v>2.9133</v>
      </c>
      <c r="P112" s="12">
        <f t="shared" si="13"/>
        <v>0.22639999999999993</v>
      </c>
      <c r="Q112">
        <f t="shared" si="14"/>
        <v>0.26164166666666666</v>
      </c>
      <c r="R112" s="7">
        <v>11.75</v>
      </c>
      <c r="S112" s="6">
        <v>2.9133</v>
      </c>
      <c r="T112">
        <f t="shared" si="15"/>
        <v>5.8266</v>
      </c>
      <c r="U112">
        <f t="shared" si="16"/>
        <v>0.48554999999999998</v>
      </c>
    </row>
    <row r="113" spans="1:21">
      <c r="A113" s="1" t="s">
        <v>222</v>
      </c>
      <c r="B113" s="1" t="s">
        <v>223</v>
      </c>
      <c r="C113" s="1" t="s">
        <v>50</v>
      </c>
      <c r="D113" s="1" t="s">
        <v>21</v>
      </c>
      <c r="E113" s="7">
        <v>11.875</v>
      </c>
      <c r="F113" s="6">
        <v>2.9359000000000002</v>
      </c>
      <c r="G113">
        <f t="shared" si="11"/>
        <v>0.24465833333333334</v>
      </c>
      <c r="H113" s="7">
        <v>11.875</v>
      </c>
      <c r="I113" s="7">
        <v>11.875</v>
      </c>
      <c r="J113" s="6">
        <v>2.9359000000000002</v>
      </c>
      <c r="K113">
        <v>0.23</v>
      </c>
      <c r="L113" s="12">
        <f t="shared" si="9"/>
        <v>2.7059000000000002</v>
      </c>
      <c r="M113">
        <f t="shared" si="10"/>
        <v>0.22549166666666667</v>
      </c>
      <c r="N113" s="7">
        <v>11.875</v>
      </c>
      <c r="O113" s="12">
        <f t="shared" si="12"/>
        <v>2.9359000000000002</v>
      </c>
      <c r="P113" s="12">
        <f t="shared" si="13"/>
        <v>-2.9359000000000002</v>
      </c>
      <c r="Q113">
        <f t="shared" si="14"/>
        <v>0</v>
      </c>
      <c r="R113" s="7">
        <v>11.875</v>
      </c>
      <c r="S113" s="6">
        <v>2.9359000000000002</v>
      </c>
      <c r="T113">
        <f t="shared" si="15"/>
        <v>5.8718000000000004</v>
      </c>
      <c r="U113">
        <f t="shared" si="16"/>
        <v>0.48931666666666668</v>
      </c>
    </row>
    <row r="114" spans="1:21">
      <c r="A114" s="1" t="s">
        <v>224</v>
      </c>
      <c r="B114" s="1" t="s">
        <v>225</v>
      </c>
      <c r="C114" s="1" t="s">
        <v>50</v>
      </c>
      <c r="D114" s="1" t="s">
        <v>21</v>
      </c>
      <c r="E114" s="7">
        <v>12</v>
      </c>
      <c r="F114" s="6">
        <v>2.9586000000000001</v>
      </c>
      <c r="G114">
        <f t="shared" si="11"/>
        <v>0.24655000000000002</v>
      </c>
      <c r="H114" s="7">
        <v>12</v>
      </c>
      <c r="I114" s="7">
        <v>12</v>
      </c>
      <c r="J114" s="6">
        <v>2.9586000000000001</v>
      </c>
      <c r="K114">
        <v>0.23</v>
      </c>
      <c r="L114" s="12">
        <f t="shared" si="9"/>
        <v>2.7286000000000001</v>
      </c>
      <c r="M114">
        <f t="shared" si="10"/>
        <v>0.22738333333333335</v>
      </c>
      <c r="N114" s="7">
        <v>12</v>
      </c>
      <c r="O114" s="12">
        <f t="shared" si="12"/>
        <v>2.9586000000000001</v>
      </c>
      <c r="P114" s="12">
        <f t="shared" si="13"/>
        <v>-1.2975000000000001</v>
      </c>
      <c r="Q114">
        <f t="shared" si="14"/>
        <v>0.13842499999999999</v>
      </c>
      <c r="R114" s="7">
        <v>12</v>
      </c>
      <c r="S114" s="6">
        <v>2.9586000000000001</v>
      </c>
      <c r="T114">
        <f t="shared" si="15"/>
        <v>5.9172000000000002</v>
      </c>
      <c r="U114">
        <f t="shared" si="16"/>
        <v>0.49310000000000004</v>
      </c>
    </row>
    <row r="115" spans="1:21">
      <c r="A115" s="1" t="s">
        <v>226</v>
      </c>
      <c r="B115" s="1" t="s">
        <v>227</v>
      </c>
      <c r="C115" s="1" t="s">
        <v>50</v>
      </c>
      <c r="D115" s="1" t="s">
        <v>21</v>
      </c>
      <c r="E115" s="7">
        <v>12.125</v>
      </c>
      <c r="F115" s="6">
        <v>2.9811999999999999</v>
      </c>
      <c r="G115">
        <f t="shared" si="11"/>
        <v>0.24843333333333331</v>
      </c>
      <c r="H115" s="7">
        <v>12.125</v>
      </c>
      <c r="I115" s="7">
        <v>12.125</v>
      </c>
      <c r="J115" s="6">
        <v>2.9811999999999999</v>
      </c>
      <c r="K115">
        <v>0.23</v>
      </c>
      <c r="L115" s="12">
        <f t="shared" ref="L115:L123" si="17">J115-K115</f>
        <v>2.7511999999999999</v>
      </c>
      <c r="M115">
        <f t="shared" ref="M115:M122" si="18">L115/12</f>
        <v>0.22926666666666665</v>
      </c>
      <c r="N115" s="7">
        <v>12.125</v>
      </c>
      <c r="O115" s="12">
        <f t="shared" si="12"/>
        <v>2.9811999999999999</v>
      </c>
      <c r="P115" s="12">
        <f t="shared" si="13"/>
        <v>-1.2969999999999999</v>
      </c>
      <c r="Q115">
        <f t="shared" si="14"/>
        <v>0.14035</v>
      </c>
      <c r="R115" s="7">
        <v>12.125</v>
      </c>
      <c r="S115" s="6">
        <v>2.9811999999999999</v>
      </c>
      <c r="T115">
        <f t="shared" si="15"/>
        <v>5.9623999999999997</v>
      </c>
      <c r="U115">
        <f t="shared" si="16"/>
        <v>0.49686666666666662</v>
      </c>
    </row>
    <row r="116" spans="1:21">
      <c r="A116" s="1" t="s">
        <v>228</v>
      </c>
      <c r="B116" s="1" t="s">
        <v>229</v>
      </c>
      <c r="C116" s="1" t="s">
        <v>50</v>
      </c>
      <c r="D116" s="1" t="s">
        <v>21</v>
      </c>
      <c r="E116" s="7">
        <v>12.25</v>
      </c>
      <c r="F116" s="6">
        <v>3.0038999999999998</v>
      </c>
      <c r="G116">
        <f t="shared" si="11"/>
        <v>0.25032499999999996</v>
      </c>
      <c r="H116" s="7">
        <v>12.25</v>
      </c>
      <c r="I116" s="7">
        <v>12.25</v>
      </c>
      <c r="J116" s="6">
        <v>3.0038999999999998</v>
      </c>
      <c r="K116">
        <v>0.23</v>
      </c>
      <c r="L116" s="12">
        <f t="shared" si="17"/>
        <v>2.7738999999999998</v>
      </c>
      <c r="M116">
        <f t="shared" si="18"/>
        <v>0.23115833333333333</v>
      </c>
      <c r="N116" s="7">
        <v>12.25</v>
      </c>
      <c r="O116" s="12">
        <f t="shared" si="12"/>
        <v>3.0038999999999998</v>
      </c>
      <c r="P116" s="12">
        <f t="shared" si="13"/>
        <v>-1.2966999999999997</v>
      </c>
      <c r="Q116">
        <f t="shared" si="14"/>
        <v>0.14226666666666668</v>
      </c>
      <c r="R116" s="7">
        <v>12.25</v>
      </c>
      <c r="S116" s="6">
        <v>3.0038999999999998</v>
      </c>
      <c r="T116">
        <f t="shared" si="15"/>
        <v>6.0077999999999996</v>
      </c>
      <c r="U116">
        <f t="shared" si="16"/>
        <v>0.50064999999999993</v>
      </c>
    </row>
    <row r="117" spans="1:21">
      <c r="A117" s="1" t="s">
        <v>230</v>
      </c>
      <c r="B117" s="1" t="s">
        <v>231</v>
      </c>
      <c r="C117" s="1" t="s">
        <v>50</v>
      </c>
      <c r="D117" s="1" t="s">
        <v>21</v>
      </c>
      <c r="E117" s="7">
        <v>12.375</v>
      </c>
      <c r="F117" s="6">
        <v>3.0265</v>
      </c>
      <c r="G117">
        <f t="shared" si="11"/>
        <v>0.25220833333333331</v>
      </c>
      <c r="H117" s="7">
        <v>12.375</v>
      </c>
      <c r="I117" s="7">
        <v>12.375</v>
      </c>
      <c r="J117" s="6">
        <v>3.0265</v>
      </c>
      <c r="K117">
        <v>0.23</v>
      </c>
      <c r="L117" s="12">
        <f t="shared" si="17"/>
        <v>2.7965</v>
      </c>
      <c r="M117">
        <f t="shared" si="18"/>
        <v>0.23304166666666667</v>
      </c>
      <c r="N117" s="7">
        <v>12.375</v>
      </c>
      <c r="O117" s="12">
        <f t="shared" si="12"/>
        <v>3.0265</v>
      </c>
      <c r="P117" s="12">
        <f t="shared" si="13"/>
        <v>-1.2962</v>
      </c>
      <c r="Q117">
        <f t="shared" si="14"/>
        <v>0.14419166666666666</v>
      </c>
      <c r="R117" s="7">
        <v>12.375</v>
      </c>
      <c r="S117" s="6">
        <v>3.0265</v>
      </c>
      <c r="T117">
        <f t="shared" si="15"/>
        <v>6.0529999999999999</v>
      </c>
      <c r="U117">
        <f t="shared" si="16"/>
        <v>0.50441666666666662</v>
      </c>
    </row>
    <row r="118" spans="1:21">
      <c r="A118" s="1" t="s">
        <v>232</v>
      </c>
      <c r="B118" s="1" t="s">
        <v>233</v>
      </c>
      <c r="C118" s="1" t="s">
        <v>50</v>
      </c>
      <c r="D118" s="1" t="s">
        <v>21</v>
      </c>
      <c r="E118" s="7">
        <v>12.5</v>
      </c>
      <c r="F118" s="6">
        <v>3.0491999999999999</v>
      </c>
      <c r="G118">
        <f t="shared" si="11"/>
        <v>0.25409999999999999</v>
      </c>
      <c r="H118" s="7">
        <v>12.5</v>
      </c>
      <c r="I118" s="7">
        <v>12.5</v>
      </c>
      <c r="J118" s="6">
        <v>3.0491999999999999</v>
      </c>
      <c r="K118">
        <v>0.23</v>
      </c>
      <c r="L118" s="12">
        <f t="shared" si="17"/>
        <v>2.8191999999999999</v>
      </c>
      <c r="M118">
        <f t="shared" si="18"/>
        <v>0.23493333333333333</v>
      </c>
      <c r="N118" s="7">
        <v>12.5</v>
      </c>
      <c r="O118" s="12">
        <f t="shared" si="12"/>
        <v>3.0491999999999999</v>
      </c>
      <c r="P118" s="12">
        <f t="shared" si="13"/>
        <v>-1.2957999999999998</v>
      </c>
      <c r="Q118">
        <f t="shared" si="14"/>
        <v>0.14611666666666667</v>
      </c>
      <c r="R118" s="7">
        <v>12.5</v>
      </c>
      <c r="S118" s="6">
        <v>3.0491999999999999</v>
      </c>
      <c r="T118">
        <f t="shared" si="15"/>
        <v>6.0983999999999998</v>
      </c>
      <c r="U118">
        <f t="shared" si="16"/>
        <v>0.50819999999999999</v>
      </c>
    </row>
    <row r="119" spans="1:21">
      <c r="A119" s="1" t="s">
        <v>234</v>
      </c>
      <c r="B119" s="1" t="s">
        <v>235</v>
      </c>
      <c r="C119" s="1" t="s">
        <v>50</v>
      </c>
      <c r="D119" s="1" t="s">
        <v>21</v>
      </c>
      <c r="E119" s="7">
        <v>12.625</v>
      </c>
      <c r="F119" s="6">
        <v>3.0718000000000001</v>
      </c>
      <c r="G119">
        <f t="shared" si="11"/>
        <v>0.25598333333333334</v>
      </c>
      <c r="H119" s="7">
        <v>12.625</v>
      </c>
      <c r="I119" s="7">
        <v>12.625</v>
      </c>
      <c r="J119" s="6">
        <v>3.0718000000000001</v>
      </c>
      <c r="K119">
        <v>0.23</v>
      </c>
      <c r="L119" s="12">
        <f t="shared" si="17"/>
        <v>2.8418000000000001</v>
      </c>
      <c r="M119">
        <f t="shared" si="18"/>
        <v>0.23681666666666668</v>
      </c>
      <c r="N119" s="7">
        <v>12.625</v>
      </c>
      <c r="O119" s="12">
        <f t="shared" si="12"/>
        <v>3.0718000000000001</v>
      </c>
      <c r="P119" s="12">
        <f t="shared" si="13"/>
        <v>-1.2954000000000001</v>
      </c>
      <c r="Q119">
        <f t="shared" si="14"/>
        <v>0.14803333333333332</v>
      </c>
      <c r="R119" s="7">
        <v>12.625</v>
      </c>
      <c r="S119" s="6">
        <v>3.0718000000000001</v>
      </c>
      <c r="T119">
        <f t="shared" si="15"/>
        <v>6.1436000000000002</v>
      </c>
      <c r="U119">
        <f t="shared" si="16"/>
        <v>0.51196666666666668</v>
      </c>
    </row>
    <row r="120" spans="1:21">
      <c r="A120" s="1" t="s">
        <v>236</v>
      </c>
      <c r="B120" s="1" t="s">
        <v>237</v>
      </c>
      <c r="C120" s="1" t="s">
        <v>50</v>
      </c>
      <c r="D120" s="1" t="s">
        <v>21</v>
      </c>
      <c r="E120" s="7">
        <v>12.75</v>
      </c>
      <c r="F120" s="6">
        <v>3.0945</v>
      </c>
      <c r="G120">
        <f t="shared" si="11"/>
        <v>0.25787500000000002</v>
      </c>
      <c r="H120" s="7">
        <v>12.75</v>
      </c>
      <c r="I120" s="7">
        <v>12.75</v>
      </c>
      <c r="J120" s="6">
        <v>3.0945</v>
      </c>
      <c r="K120">
        <v>0.23</v>
      </c>
      <c r="L120" s="12">
        <f t="shared" si="17"/>
        <v>2.8645</v>
      </c>
      <c r="M120">
        <f t="shared" si="18"/>
        <v>0.23870833333333333</v>
      </c>
      <c r="N120" s="7">
        <v>12.75</v>
      </c>
      <c r="O120" s="12">
        <f t="shared" si="12"/>
        <v>3.0945</v>
      </c>
      <c r="P120" s="12">
        <f t="shared" si="13"/>
        <v>-1.2949999999999999</v>
      </c>
      <c r="Q120">
        <f t="shared" si="14"/>
        <v>0.14995833333333333</v>
      </c>
      <c r="R120" s="7">
        <v>12.75</v>
      </c>
      <c r="S120" s="6">
        <v>3.0945</v>
      </c>
      <c r="T120">
        <f t="shared" si="15"/>
        <v>6.1890000000000001</v>
      </c>
      <c r="U120">
        <f t="shared" si="16"/>
        <v>0.51575000000000004</v>
      </c>
    </row>
    <row r="121" spans="1:21">
      <c r="A121" s="1" t="s">
        <v>238</v>
      </c>
      <c r="B121" s="1" t="s">
        <v>239</v>
      </c>
      <c r="C121" s="1" t="s">
        <v>50</v>
      </c>
      <c r="D121" s="1" t="s">
        <v>21</v>
      </c>
      <c r="E121" s="7">
        <v>12.875</v>
      </c>
      <c r="F121" s="6">
        <v>3.1171000000000002</v>
      </c>
      <c r="G121">
        <f t="shared" si="11"/>
        <v>0.25975833333333337</v>
      </c>
      <c r="H121" s="7">
        <v>12.875</v>
      </c>
      <c r="I121" s="7">
        <v>12.875</v>
      </c>
      <c r="J121" s="6">
        <v>3.1171000000000002</v>
      </c>
      <c r="K121">
        <v>0.23</v>
      </c>
      <c r="L121" s="12">
        <f t="shared" si="17"/>
        <v>2.8871000000000002</v>
      </c>
      <c r="M121">
        <f t="shared" si="18"/>
        <v>0.24059166666666668</v>
      </c>
      <c r="N121" s="7">
        <v>12.875</v>
      </c>
      <c r="O121" s="12">
        <f t="shared" si="12"/>
        <v>3.1171000000000002</v>
      </c>
      <c r="P121" s="12">
        <f t="shared" si="13"/>
        <v>-1.2945000000000002</v>
      </c>
      <c r="Q121">
        <f t="shared" si="14"/>
        <v>0.15188333333333334</v>
      </c>
      <c r="R121" s="7">
        <v>12.875</v>
      </c>
      <c r="S121" s="6">
        <v>3.1171000000000002</v>
      </c>
      <c r="T121">
        <f t="shared" si="15"/>
        <v>6.2342000000000004</v>
      </c>
      <c r="U121">
        <f t="shared" si="16"/>
        <v>0.51951666666666674</v>
      </c>
    </row>
    <row r="122" spans="1:21">
      <c r="A122" s="1" t="s">
        <v>240</v>
      </c>
      <c r="B122" s="1" t="s">
        <v>241</v>
      </c>
      <c r="C122" s="1" t="s">
        <v>50</v>
      </c>
      <c r="D122" s="1" t="s">
        <v>21</v>
      </c>
      <c r="E122" s="7">
        <v>13</v>
      </c>
      <c r="F122" s="6">
        <v>3.1396999999999999</v>
      </c>
      <c r="G122">
        <f t="shared" si="11"/>
        <v>0.26164166666666666</v>
      </c>
      <c r="H122" s="7">
        <v>13</v>
      </c>
      <c r="I122" s="7">
        <v>13</v>
      </c>
      <c r="J122" s="6">
        <v>3.1396999999999999</v>
      </c>
      <c r="K122">
        <v>0.23</v>
      </c>
      <c r="L122" s="12">
        <f t="shared" si="17"/>
        <v>2.9097</v>
      </c>
      <c r="M122">
        <f t="shared" si="18"/>
        <v>0.242475</v>
      </c>
      <c r="N122" s="7">
        <v>13</v>
      </c>
      <c r="O122" s="12">
        <f t="shared" si="12"/>
        <v>3.1396999999999999</v>
      </c>
      <c r="P122" s="12">
        <f t="shared" si="13"/>
        <v>-1.2941</v>
      </c>
      <c r="Q122">
        <f t="shared" si="14"/>
        <v>0.15379999999999999</v>
      </c>
      <c r="R122" s="7">
        <v>13</v>
      </c>
      <c r="S122" s="6">
        <v>3.1396999999999999</v>
      </c>
      <c r="T122">
        <f t="shared" si="15"/>
        <v>6.2793999999999999</v>
      </c>
      <c r="U122">
        <f t="shared" si="16"/>
        <v>0.52328333333333332</v>
      </c>
    </row>
    <row r="123" spans="1:21">
      <c r="E123" s="7"/>
      <c r="L123" s="12">
        <f t="shared" si="17"/>
        <v>0</v>
      </c>
    </row>
    <row r="124" spans="1:21">
      <c r="A124" s="1" t="s">
        <v>417</v>
      </c>
      <c r="B124" s="1" t="s">
        <v>418</v>
      </c>
      <c r="C124" s="1" t="s">
        <v>50</v>
      </c>
      <c r="D124" s="1" t="s">
        <v>419</v>
      </c>
      <c r="E124" s="7">
        <v>4</v>
      </c>
      <c r="F124" s="6">
        <v>1.6611</v>
      </c>
      <c r="G124">
        <f>F124/12</f>
        <v>0.13842499999999999</v>
      </c>
    </row>
    <row r="125" spans="1:21">
      <c r="A125" s="1" t="s">
        <v>420</v>
      </c>
      <c r="B125" s="1" t="s">
        <v>421</v>
      </c>
      <c r="C125" s="1" t="s">
        <v>50</v>
      </c>
      <c r="D125" s="1" t="s">
        <v>419</v>
      </c>
      <c r="E125" s="7">
        <v>4.125</v>
      </c>
      <c r="F125" s="6">
        <v>1.6841999999999999</v>
      </c>
      <c r="G125">
        <f t="shared" ref="G125:G156" si="19">F125/12</f>
        <v>0.14035</v>
      </c>
    </row>
    <row r="126" spans="1:21">
      <c r="A126" s="1" t="s">
        <v>422</v>
      </c>
      <c r="B126" s="1" t="s">
        <v>423</v>
      </c>
      <c r="C126" s="1" t="s">
        <v>50</v>
      </c>
      <c r="D126" s="1" t="s">
        <v>419</v>
      </c>
      <c r="E126" s="7">
        <v>4.25</v>
      </c>
      <c r="F126" s="6">
        <v>1.7072000000000001</v>
      </c>
      <c r="G126">
        <f t="shared" si="19"/>
        <v>0.14226666666666668</v>
      </c>
    </row>
    <row r="127" spans="1:21">
      <c r="A127" s="1" t="s">
        <v>424</v>
      </c>
      <c r="B127" s="1" t="s">
        <v>425</v>
      </c>
      <c r="C127" s="1" t="s">
        <v>50</v>
      </c>
      <c r="D127" s="1" t="s">
        <v>419</v>
      </c>
      <c r="E127" s="7">
        <v>4.375</v>
      </c>
      <c r="F127" s="6">
        <v>1.7302999999999999</v>
      </c>
      <c r="G127">
        <f t="shared" si="19"/>
        <v>0.14419166666666666</v>
      </c>
    </row>
    <row r="128" spans="1:21">
      <c r="A128" s="1" t="s">
        <v>426</v>
      </c>
      <c r="B128" s="1" t="s">
        <v>427</v>
      </c>
      <c r="C128" s="1" t="s">
        <v>50</v>
      </c>
      <c r="D128" s="1" t="s">
        <v>419</v>
      </c>
      <c r="E128" s="7">
        <v>4.5</v>
      </c>
      <c r="F128" s="6">
        <v>1.7534000000000001</v>
      </c>
      <c r="G128">
        <f t="shared" si="19"/>
        <v>0.14611666666666667</v>
      </c>
    </row>
    <row r="129" spans="1:7">
      <c r="A129" s="1" t="s">
        <v>428</v>
      </c>
      <c r="B129" s="1" t="s">
        <v>429</v>
      </c>
      <c r="C129" s="1" t="s">
        <v>50</v>
      </c>
      <c r="D129" s="1" t="s">
        <v>419</v>
      </c>
      <c r="E129" s="7">
        <v>4.625</v>
      </c>
      <c r="F129" s="6">
        <v>1.7764</v>
      </c>
      <c r="G129">
        <f t="shared" si="19"/>
        <v>0.14803333333333332</v>
      </c>
    </row>
    <row r="130" spans="1:7">
      <c r="A130" s="1" t="s">
        <v>430</v>
      </c>
      <c r="B130" s="1" t="s">
        <v>431</v>
      </c>
      <c r="C130" s="1" t="s">
        <v>50</v>
      </c>
      <c r="D130" s="1" t="s">
        <v>419</v>
      </c>
      <c r="E130" s="7">
        <v>4.75</v>
      </c>
      <c r="F130" s="6">
        <v>1.7995000000000001</v>
      </c>
      <c r="G130">
        <f t="shared" si="19"/>
        <v>0.14995833333333333</v>
      </c>
    </row>
    <row r="131" spans="1:7">
      <c r="A131" s="1" t="s">
        <v>432</v>
      </c>
      <c r="B131" s="1" t="s">
        <v>433</v>
      </c>
      <c r="C131" s="1" t="s">
        <v>50</v>
      </c>
      <c r="D131" s="1" t="s">
        <v>419</v>
      </c>
      <c r="E131" s="7">
        <v>4.875</v>
      </c>
      <c r="F131" s="6">
        <v>1.8226</v>
      </c>
      <c r="G131">
        <f t="shared" si="19"/>
        <v>0.15188333333333334</v>
      </c>
    </row>
    <row r="132" spans="1:7">
      <c r="A132" s="1" t="s">
        <v>434</v>
      </c>
      <c r="B132" s="1" t="s">
        <v>435</v>
      </c>
      <c r="C132" s="1" t="s">
        <v>50</v>
      </c>
      <c r="D132" s="1" t="s">
        <v>419</v>
      </c>
      <c r="E132" s="7">
        <v>5</v>
      </c>
      <c r="F132" s="6">
        <v>1.8455999999999999</v>
      </c>
      <c r="G132">
        <f t="shared" si="19"/>
        <v>0.15379999999999999</v>
      </c>
    </row>
    <row r="133" spans="1:7">
      <c r="A133" s="1" t="s">
        <v>436</v>
      </c>
      <c r="B133" s="1" t="s">
        <v>437</v>
      </c>
      <c r="C133" s="1" t="s">
        <v>50</v>
      </c>
      <c r="D133" s="1" t="s">
        <v>419</v>
      </c>
      <c r="E133" s="7">
        <v>5.125</v>
      </c>
      <c r="F133" s="6">
        <v>1.8687</v>
      </c>
      <c r="G133">
        <f t="shared" si="19"/>
        <v>0.155725</v>
      </c>
    </row>
    <row r="134" spans="1:7">
      <c r="A134" s="1" t="s">
        <v>438</v>
      </c>
      <c r="B134" s="1" t="s">
        <v>439</v>
      </c>
      <c r="C134" s="1" t="s">
        <v>50</v>
      </c>
      <c r="D134" s="1" t="s">
        <v>419</v>
      </c>
      <c r="E134" s="7">
        <v>5.25</v>
      </c>
      <c r="F134" s="6">
        <v>1.8917999999999999</v>
      </c>
      <c r="G134">
        <f t="shared" si="19"/>
        <v>0.15764999999999998</v>
      </c>
    </row>
    <row r="135" spans="1:7">
      <c r="A135" s="1" t="s">
        <v>440</v>
      </c>
      <c r="B135" s="1" t="s">
        <v>441</v>
      </c>
      <c r="C135" s="1" t="s">
        <v>50</v>
      </c>
      <c r="D135" s="1" t="s">
        <v>419</v>
      </c>
      <c r="E135" s="7">
        <v>5.375</v>
      </c>
      <c r="F135" s="6">
        <v>1.9148000000000001</v>
      </c>
      <c r="G135">
        <f t="shared" si="19"/>
        <v>0.15956666666666666</v>
      </c>
    </row>
    <row r="136" spans="1:7">
      <c r="A136" s="1" t="s">
        <v>442</v>
      </c>
      <c r="B136" s="1" t="s">
        <v>443</v>
      </c>
      <c r="C136" s="1" t="s">
        <v>50</v>
      </c>
      <c r="D136" s="1" t="s">
        <v>419</v>
      </c>
      <c r="E136" s="7">
        <v>5.5</v>
      </c>
      <c r="F136" s="6">
        <v>1.9379</v>
      </c>
      <c r="G136">
        <f t="shared" si="19"/>
        <v>0.16149166666666667</v>
      </c>
    </row>
    <row r="137" spans="1:7">
      <c r="A137" s="1" t="s">
        <v>444</v>
      </c>
      <c r="B137" s="1" t="s">
        <v>445</v>
      </c>
      <c r="C137" s="1" t="s">
        <v>50</v>
      </c>
      <c r="D137" s="1" t="s">
        <v>419</v>
      </c>
      <c r="E137" s="7">
        <v>5.625</v>
      </c>
      <c r="F137" s="6">
        <v>1.9610000000000001</v>
      </c>
      <c r="G137">
        <f t="shared" si="19"/>
        <v>0.16341666666666668</v>
      </c>
    </row>
    <row r="138" spans="1:7">
      <c r="A138" s="1" t="s">
        <v>446</v>
      </c>
      <c r="B138" s="1" t="s">
        <v>447</v>
      </c>
      <c r="C138" s="1" t="s">
        <v>50</v>
      </c>
      <c r="D138" s="1" t="s">
        <v>419</v>
      </c>
      <c r="E138" s="7">
        <v>5.75</v>
      </c>
      <c r="F138" s="6">
        <v>1.984</v>
      </c>
      <c r="G138">
        <f t="shared" si="19"/>
        <v>0.16533333333333333</v>
      </c>
    </row>
    <row r="139" spans="1:7">
      <c r="A139" s="1" t="s">
        <v>448</v>
      </c>
      <c r="B139" s="1" t="s">
        <v>449</v>
      </c>
      <c r="C139" s="1" t="s">
        <v>50</v>
      </c>
      <c r="D139" s="1" t="s">
        <v>419</v>
      </c>
      <c r="E139" s="7">
        <v>5.875</v>
      </c>
      <c r="F139" s="6">
        <v>2.0070999999999999</v>
      </c>
      <c r="G139">
        <f t="shared" si="19"/>
        <v>0.16725833333333331</v>
      </c>
    </row>
    <row r="140" spans="1:7">
      <c r="A140" s="1" t="s">
        <v>450</v>
      </c>
      <c r="B140" s="1" t="s">
        <v>451</v>
      </c>
      <c r="C140" s="1" t="s">
        <v>50</v>
      </c>
      <c r="D140" s="1" t="s">
        <v>419</v>
      </c>
      <c r="E140" s="7">
        <v>6</v>
      </c>
      <c r="F140" s="6">
        <v>2.0301999999999998</v>
      </c>
      <c r="G140">
        <f t="shared" si="19"/>
        <v>0.16918333333333332</v>
      </c>
    </row>
    <row r="141" spans="1:7">
      <c r="A141" s="1" t="s">
        <v>452</v>
      </c>
      <c r="B141" s="1" t="s">
        <v>453</v>
      </c>
      <c r="C141" s="1" t="s">
        <v>50</v>
      </c>
      <c r="D141" s="1" t="s">
        <v>419</v>
      </c>
      <c r="E141" s="7">
        <v>6.125</v>
      </c>
      <c r="F141" s="6">
        <v>2.0531999999999999</v>
      </c>
      <c r="G141">
        <f t="shared" si="19"/>
        <v>0.1711</v>
      </c>
    </row>
    <row r="142" spans="1:7">
      <c r="A142" s="1" t="s">
        <v>454</v>
      </c>
      <c r="B142" s="1" t="s">
        <v>455</v>
      </c>
      <c r="C142" s="1" t="s">
        <v>50</v>
      </c>
      <c r="D142" s="1" t="s">
        <v>419</v>
      </c>
      <c r="E142" s="7">
        <v>6.25</v>
      </c>
      <c r="F142" s="6">
        <v>2.0762999999999998</v>
      </c>
      <c r="G142">
        <f t="shared" si="19"/>
        <v>0.17302499999999998</v>
      </c>
    </row>
    <row r="143" spans="1:7">
      <c r="A143" s="1" t="s">
        <v>456</v>
      </c>
      <c r="B143" s="1" t="s">
        <v>457</v>
      </c>
      <c r="C143" s="1" t="s">
        <v>50</v>
      </c>
      <c r="D143" s="1" t="s">
        <v>419</v>
      </c>
      <c r="E143" s="7">
        <v>6.375</v>
      </c>
      <c r="F143" s="6">
        <v>2.0994000000000002</v>
      </c>
      <c r="G143">
        <f t="shared" si="19"/>
        <v>0.17495000000000002</v>
      </c>
    </row>
    <row r="144" spans="1:7">
      <c r="A144" s="1" t="s">
        <v>458</v>
      </c>
      <c r="B144" s="1" t="s">
        <v>459</v>
      </c>
      <c r="C144" s="1" t="s">
        <v>50</v>
      </c>
      <c r="D144" s="1" t="s">
        <v>419</v>
      </c>
      <c r="E144" s="7">
        <v>6.5</v>
      </c>
      <c r="F144" s="6">
        <v>2.1225000000000001</v>
      </c>
      <c r="G144">
        <f t="shared" si="19"/>
        <v>0.176875</v>
      </c>
    </row>
    <row r="145" spans="1:7">
      <c r="A145" s="1" t="s">
        <v>460</v>
      </c>
      <c r="B145" s="1" t="s">
        <v>461</v>
      </c>
      <c r="C145" s="1" t="s">
        <v>50</v>
      </c>
      <c r="D145" s="1" t="s">
        <v>419</v>
      </c>
      <c r="E145" s="7">
        <v>6.625</v>
      </c>
      <c r="F145" s="6">
        <v>2.1455000000000002</v>
      </c>
      <c r="G145">
        <f t="shared" si="19"/>
        <v>0.17879166666666668</v>
      </c>
    </row>
    <row r="146" spans="1:7">
      <c r="A146" s="1" t="s">
        <v>462</v>
      </c>
      <c r="B146" s="1" t="s">
        <v>463</v>
      </c>
      <c r="C146" s="1" t="s">
        <v>50</v>
      </c>
      <c r="D146" s="1" t="s">
        <v>419</v>
      </c>
      <c r="E146" s="7">
        <v>6.75</v>
      </c>
      <c r="F146" s="6">
        <v>2.1686000000000001</v>
      </c>
      <c r="G146">
        <f t="shared" si="19"/>
        <v>0.18071666666666666</v>
      </c>
    </row>
    <row r="147" spans="1:7">
      <c r="A147" s="1" t="s">
        <v>464</v>
      </c>
      <c r="B147" s="1" t="s">
        <v>465</v>
      </c>
      <c r="C147" s="1" t="s">
        <v>50</v>
      </c>
      <c r="D147" s="1" t="s">
        <v>419</v>
      </c>
      <c r="E147" s="7">
        <v>6.875</v>
      </c>
      <c r="F147" s="6">
        <v>2.1917</v>
      </c>
      <c r="G147">
        <f t="shared" si="19"/>
        <v>0.18264166666666667</v>
      </c>
    </row>
    <row r="148" spans="1:7">
      <c r="A148" s="1" t="s">
        <v>466</v>
      </c>
      <c r="B148" s="1" t="s">
        <v>467</v>
      </c>
      <c r="C148" s="1" t="s">
        <v>50</v>
      </c>
      <c r="D148" s="1" t="s">
        <v>419</v>
      </c>
      <c r="E148" s="7">
        <v>7</v>
      </c>
      <c r="F148" s="6">
        <v>2.2147000000000001</v>
      </c>
      <c r="G148">
        <f t="shared" si="19"/>
        <v>0.18455833333333335</v>
      </c>
    </row>
    <row r="149" spans="1:7">
      <c r="A149" s="1" t="s">
        <v>468</v>
      </c>
      <c r="B149" s="1" t="s">
        <v>469</v>
      </c>
      <c r="C149" s="1" t="s">
        <v>50</v>
      </c>
      <c r="D149" s="1" t="s">
        <v>419</v>
      </c>
      <c r="E149" s="7">
        <v>7.125</v>
      </c>
      <c r="F149" s="6">
        <v>2.2378</v>
      </c>
      <c r="G149">
        <f t="shared" si="19"/>
        <v>0.18648333333333333</v>
      </c>
    </row>
    <row r="150" spans="1:7">
      <c r="A150" s="1" t="s">
        <v>470</v>
      </c>
      <c r="B150" s="1" t="s">
        <v>471</v>
      </c>
      <c r="C150" s="1" t="s">
        <v>50</v>
      </c>
      <c r="D150" s="1" t="s">
        <v>419</v>
      </c>
      <c r="E150" s="7">
        <v>7.25</v>
      </c>
      <c r="F150" s="6">
        <v>2.2608999999999999</v>
      </c>
      <c r="G150">
        <f t="shared" si="19"/>
        <v>0.18840833333333332</v>
      </c>
    </row>
    <row r="151" spans="1:7">
      <c r="A151" s="1" t="s">
        <v>472</v>
      </c>
      <c r="B151" s="1" t="s">
        <v>473</v>
      </c>
      <c r="C151" s="1" t="s">
        <v>50</v>
      </c>
      <c r="D151" s="1" t="s">
        <v>419</v>
      </c>
      <c r="E151" s="7">
        <v>7.375</v>
      </c>
      <c r="F151" s="6">
        <v>2.2839</v>
      </c>
      <c r="G151">
        <f t="shared" si="19"/>
        <v>0.19032499999999999</v>
      </c>
    </row>
    <row r="152" spans="1:7">
      <c r="A152" s="1" t="s">
        <v>474</v>
      </c>
      <c r="B152" s="1" t="s">
        <v>475</v>
      </c>
      <c r="C152" s="1" t="s">
        <v>50</v>
      </c>
      <c r="D152" s="1" t="s">
        <v>419</v>
      </c>
      <c r="E152" s="7">
        <v>7.5</v>
      </c>
      <c r="F152" s="6">
        <v>2.3069999999999999</v>
      </c>
      <c r="G152">
        <f t="shared" si="19"/>
        <v>0.19225</v>
      </c>
    </row>
    <row r="153" spans="1:7">
      <c r="A153" s="1" t="s">
        <v>476</v>
      </c>
      <c r="B153" s="1" t="s">
        <v>477</v>
      </c>
      <c r="C153" s="1" t="s">
        <v>50</v>
      </c>
      <c r="D153" s="1" t="s">
        <v>419</v>
      </c>
      <c r="E153" s="7">
        <v>7.625</v>
      </c>
      <c r="F153" s="6">
        <v>2.3300999999999998</v>
      </c>
      <c r="G153">
        <f t="shared" si="19"/>
        <v>0.19417499999999999</v>
      </c>
    </row>
    <row r="154" spans="1:7">
      <c r="A154" s="1" t="s">
        <v>478</v>
      </c>
      <c r="B154" s="1" t="s">
        <v>479</v>
      </c>
      <c r="C154" s="1" t="s">
        <v>50</v>
      </c>
      <c r="D154" s="1" t="s">
        <v>419</v>
      </c>
      <c r="E154" s="7">
        <v>7.75</v>
      </c>
      <c r="F154" s="6">
        <v>2.3531</v>
      </c>
      <c r="G154">
        <f t="shared" si="19"/>
        <v>0.19609166666666666</v>
      </c>
    </row>
    <row r="155" spans="1:7">
      <c r="A155" s="1" t="s">
        <v>480</v>
      </c>
      <c r="B155" s="1" t="s">
        <v>481</v>
      </c>
      <c r="C155" s="1" t="s">
        <v>50</v>
      </c>
      <c r="D155" s="1" t="s">
        <v>419</v>
      </c>
      <c r="E155" s="7">
        <v>7.875</v>
      </c>
      <c r="F155" s="6">
        <v>2.3761999999999999</v>
      </c>
      <c r="G155">
        <f t="shared" si="19"/>
        <v>0.19801666666666665</v>
      </c>
    </row>
    <row r="156" spans="1:7">
      <c r="A156" s="1" t="s">
        <v>482</v>
      </c>
      <c r="B156" s="1" t="s">
        <v>483</v>
      </c>
      <c r="C156" s="1" t="s">
        <v>50</v>
      </c>
      <c r="D156" s="1" t="s">
        <v>419</v>
      </c>
      <c r="E156" s="7">
        <v>8</v>
      </c>
      <c r="F156" s="6">
        <v>2.3993000000000002</v>
      </c>
      <c r="G156">
        <f t="shared" si="19"/>
        <v>0.19994166666666668</v>
      </c>
    </row>
    <row r="157" spans="1:7">
      <c r="E157" s="7"/>
    </row>
    <row r="158" spans="1:7">
      <c r="A158" s="1" t="s">
        <v>242</v>
      </c>
      <c r="B158" s="1" t="s">
        <v>243</v>
      </c>
      <c r="C158" s="1" t="s">
        <v>50</v>
      </c>
      <c r="D158" s="1" t="s">
        <v>244</v>
      </c>
      <c r="E158" s="7">
        <v>2.25</v>
      </c>
      <c r="F158" s="6">
        <v>0.90500000000000003</v>
      </c>
      <c r="G158">
        <f>F158/12</f>
        <v>7.5416666666666674E-2</v>
      </c>
    </row>
    <row r="159" spans="1:7">
      <c r="A159" s="1" t="s">
        <v>245</v>
      </c>
      <c r="B159" s="1" t="s">
        <v>246</v>
      </c>
      <c r="C159" s="1" t="s">
        <v>50</v>
      </c>
      <c r="D159" s="1" t="s">
        <v>244</v>
      </c>
      <c r="E159" s="7">
        <v>2.375</v>
      </c>
      <c r="F159" s="6">
        <v>0.92149999999999999</v>
      </c>
      <c r="G159">
        <f t="shared" ref="G159:G222" si="20">F159/12</f>
        <v>7.6791666666666661E-2</v>
      </c>
    </row>
    <row r="160" spans="1:7">
      <c r="A160" s="1" t="s">
        <v>247</v>
      </c>
      <c r="B160" s="1" t="s">
        <v>248</v>
      </c>
      <c r="C160" s="1" t="s">
        <v>50</v>
      </c>
      <c r="D160" s="1" t="s">
        <v>244</v>
      </c>
      <c r="E160" s="7">
        <v>2.5</v>
      </c>
      <c r="F160" s="6">
        <v>0.93789999999999996</v>
      </c>
      <c r="G160">
        <f t="shared" si="20"/>
        <v>7.815833333333333E-2</v>
      </c>
    </row>
    <row r="161" spans="1:7">
      <c r="A161" s="1" t="s">
        <v>249</v>
      </c>
      <c r="B161" s="1" t="s">
        <v>250</v>
      </c>
      <c r="C161" s="1" t="s">
        <v>50</v>
      </c>
      <c r="D161" s="1" t="s">
        <v>244</v>
      </c>
      <c r="E161" s="7">
        <v>2.625</v>
      </c>
      <c r="F161" s="6">
        <v>0.95440000000000003</v>
      </c>
      <c r="G161">
        <f t="shared" si="20"/>
        <v>7.9533333333333331E-2</v>
      </c>
    </row>
    <row r="162" spans="1:7">
      <c r="A162" s="1" t="s">
        <v>251</v>
      </c>
      <c r="B162" s="1" t="s">
        <v>252</v>
      </c>
      <c r="C162" s="1" t="s">
        <v>50</v>
      </c>
      <c r="D162" s="1" t="s">
        <v>244</v>
      </c>
      <c r="E162" s="7">
        <v>2.75</v>
      </c>
      <c r="F162" s="6">
        <v>0.97089999999999999</v>
      </c>
      <c r="G162">
        <f t="shared" si="20"/>
        <v>8.0908333333333332E-2</v>
      </c>
    </row>
    <row r="163" spans="1:7">
      <c r="A163" s="1" t="s">
        <v>253</v>
      </c>
      <c r="B163" s="1" t="s">
        <v>254</v>
      </c>
      <c r="C163" s="1" t="s">
        <v>50</v>
      </c>
      <c r="D163" s="1" t="s">
        <v>244</v>
      </c>
      <c r="E163" s="7">
        <v>2.875</v>
      </c>
      <c r="F163" s="6">
        <v>0.98729999999999996</v>
      </c>
      <c r="G163">
        <f t="shared" si="20"/>
        <v>8.2275000000000001E-2</v>
      </c>
    </row>
    <row r="164" spans="1:7">
      <c r="A164" s="1" t="s">
        <v>255</v>
      </c>
      <c r="B164" s="1" t="s">
        <v>256</v>
      </c>
      <c r="C164" s="1" t="s">
        <v>50</v>
      </c>
      <c r="D164" s="1" t="s">
        <v>244</v>
      </c>
      <c r="E164" s="7">
        <v>3</v>
      </c>
      <c r="F164" s="6">
        <v>1.0038</v>
      </c>
      <c r="G164">
        <f t="shared" si="20"/>
        <v>8.3650000000000002E-2</v>
      </c>
    </row>
    <row r="165" spans="1:7">
      <c r="A165" s="1" t="s">
        <v>257</v>
      </c>
      <c r="B165" s="1" t="s">
        <v>258</v>
      </c>
      <c r="C165" s="1" t="s">
        <v>50</v>
      </c>
      <c r="D165" s="1" t="s">
        <v>244</v>
      </c>
      <c r="E165" s="7">
        <v>3.125</v>
      </c>
      <c r="F165" s="6">
        <v>1.0203</v>
      </c>
      <c r="G165">
        <f t="shared" si="20"/>
        <v>8.5025000000000003E-2</v>
      </c>
    </row>
    <row r="166" spans="1:7">
      <c r="A166" s="1" t="s">
        <v>259</v>
      </c>
      <c r="B166" s="1" t="s">
        <v>260</v>
      </c>
      <c r="C166" s="1" t="s">
        <v>50</v>
      </c>
      <c r="D166" s="1" t="s">
        <v>244</v>
      </c>
      <c r="E166" s="7">
        <v>3.25</v>
      </c>
      <c r="F166" s="6">
        <v>1.0367</v>
      </c>
      <c r="G166">
        <f t="shared" si="20"/>
        <v>8.6391666666666658E-2</v>
      </c>
    </row>
    <row r="167" spans="1:7">
      <c r="A167" s="1" t="s">
        <v>261</v>
      </c>
      <c r="B167" s="1" t="s">
        <v>262</v>
      </c>
      <c r="C167" s="1" t="s">
        <v>50</v>
      </c>
      <c r="D167" s="1" t="s">
        <v>244</v>
      </c>
      <c r="E167" s="7">
        <v>3.375</v>
      </c>
      <c r="F167" s="6">
        <v>1.0531999999999999</v>
      </c>
      <c r="G167">
        <f t="shared" si="20"/>
        <v>8.776666666666666E-2</v>
      </c>
    </row>
    <row r="168" spans="1:7">
      <c r="A168" s="1" t="s">
        <v>263</v>
      </c>
      <c r="B168" s="1" t="s">
        <v>264</v>
      </c>
      <c r="C168" s="1" t="s">
        <v>50</v>
      </c>
      <c r="D168" s="1" t="s">
        <v>244</v>
      </c>
      <c r="E168" s="7">
        <v>3.5</v>
      </c>
      <c r="F168" s="6">
        <v>1.0697000000000001</v>
      </c>
      <c r="G168">
        <f t="shared" si="20"/>
        <v>8.9141666666666675E-2</v>
      </c>
    </row>
    <row r="169" spans="1:7">
      <c r="A169" s="1" t="s">
        <v>265</v>
      </c>
      <c r="B169" s="1" t="s">
        <v>266</v>
      </c>
      <c r="C169" s="1" t="s">
        <v>50</v>
      </c>
      <c r="D169" s="1" t="s">
        <v>244</v>
      </c>
      <c r="E169" s="7">
        <v>3.625</v>
      </c>
      <c r="F169" s="6">
        <v>1.0862000000000001</v>
      </c>
      <c r="G169">
        <f t="shared" si="20"/>
        <v>9.0516666666666676E-2</v>
      </c>
    </row>
    <row r="170" spans="1:7">
      <c r="A170" s="1" t="s">
        <v>267</v>
      </c>
      <c r="B170" s="1" t="s">
        <v>268</v>
      </c>
      <c r="C170" s="1" t="s">
        <v>50</v>
      </c>
      <c r="D170" s="1" t="s">
        <v>244</v>
      </c>
      <c r="E170" s="7">
        <v>3.75</v>
      </c>
      <c r="F170" s="6">
        <v>1.1026</v>
      </c>
      <c r="G170">
        <f t="shared" si="20"/>
        <v>9.1883333333333331E-2</v>
      </c>
    </row>
    <row r="171" spans="1:7">
      <c r="A171" s="1" t="s">
        <v>269</v>
      </c>
      <c r="B171" s="1" t="s">
        <v>270</v>
      </c>
      <c r="C171" s="1" t="s">
        <v>50</v>
      </c>
      <c r="D171" s="1" t="s">
        <v>244</v>
      </c>
      <c r="E171" s="7">
        <v>3.875</v>
      </c>
      <c r="F171" s="6">
        <v>1.1191</v>
      </c>
      <c r="G171">
        <f t="shared" si="20"/>
        <v>9.3258333333333332E-2</v>
      </c>
    </row>
    <row r="172" spans="1:7">
      <c r="A172" s="1" t="s">
        <v>271</v>
      </c>
      <c r="B172" s="1" t="s">
        <v>272</v>
      </c>
      <c r="C172" s="1" t="s">
        <v>50</v>
      </c>
      <c r="D172" s="1" t="s">
        <v>244</v>
      </c>
      <c r="E172" s="7">
        <v>4</v>
      </c>
      <c r="F172" s="6">
        <v>1.1355999999999999</v>
      </c>
      <c r="G172">
        <f t="shared" si="20"/>
        <v>9.4633333333333333E-2</v>
      </c>
    </row>
    <row r="173" spans="1:7">
      <c r="A173" s="1" t="s">
        <v>273</v>
      </c>
      <c r="B173" s="1" t="s">
        <v>274</v>
      </c>
      <c r="C173" s="1" t="s">
        <v>50</v>
      </c>
      <c r="D173" s="1" t="s">
        <v>244</v>
      </c>
      <c r="E173" s="7">
        <v>4.125</v>
      </c>
      <c r="F173" s="6">
        <v>1.1519999999999999</v>
      </c>
      <c r="G173">
        <f t="shared" si="20"/>
        <v>9.5999999999999988E-2</v>
      </c>
    </row>
    <row r="174" spans="1:7">
      <c r="A174" s="1" t="s">
        <v>275</v>
      </c>
      <c r="B174" s="1" t="s">
        <v>276</v>
      </c>
      <c r="C174" s="1" t="s">
        <v>50</v>
      </c>
      <c r="D174" s="1" t="s">
        <v>244</v>
      </c>
      <c r="E174" s="7">
        <v>4.25</v>
      </c>
      <c r="F174" s="6">
        <v>1.1685000000000001</v>
      </c>
      <c r="G174">
        <f t="shared" si="20"/>
        <v>9.7375000000000003E-2</v>
      </c>
    </row>
    <row r="175" spans="1:7">
      <c r="A175" s="1" t="s">
        <v>277</v>
      </c>
      <c r="B175" s="1" t="s">
        <v>278</v>
      </c>
      <c r="C175" s="1" t="s">
        <v>50</v>
      </c>
      <c r="D175" s="1" t="s">
        <v>244</v>
      </c>
      <c r="E175" s="7">
        <v>4.375</v>
      </c>
      <c r="F175" s="6">
        <v>1.1850000000000001</v>
      </c>
      <c r="G175">
        <f t="shared" si="20"/>
        <v>9.8750000000000004E-2</v>
      </c>
    </row>
    <row r="176" spans="1:7">
      <c r="A176" s="1" t="s">
        <v>279</v>
      </c>
      <c r="B176" s="1" t="s">
        <v>280</v>
      </c>
      <c r="C176" s="1" t="s">
        <v>50</v>
      </c>
      <c r="D176" s="1" t="s">
        <v>244</v>
      </c>
      <c r="E176" s="7">
        <v>4.5</v>
      </c>
      <c r="F176" s="6">
        <v>1.2014</v>
      </c>
      <c r="G176">
        <f t="shared" si="20"/>
        <v>0.10011666666666667</v>
      </c>
    </row>
    <row r="177" spans="1:7">
      <c r="A177" s="1" t="s">
        <v>281</v>
      </c>
      <c r="B177" s="1" t="s">
        <v>282</v>
      </c>
      <c r="C177" s="1" t="s">
        <v>50</v>
      </c>
      <c r="D177" s="1" t="s">
        <v>244</v>
      </c>
      <c r="E177" s="7">
        <v>4.625</v>
      </c>
      <c r="F177" s="6">
        <v>1.2179</v>
      </c>
      <c r="G177">
        <f t="shared" si="20"/>
        <v>0.10149166666666666</v>
      </c>
    </row>
    <row r="178" spans="1:7">
      <c r="A178" s="1" t="s">
        <v>283</v>
      </c>
      <c r="B178" s="1" t="s">
        <v>284</v>
      </c>
      <c r="C178" s="1" t="s">
        <v>50</v>
      </c>
      <c r="D178" s="1" t="s">
        <v>244</v>
      </c>
      <c r="E178" s="7">
        <v>4.75</v>
      </c>
      <c r="F178" s="6">
        <v>1.2343999999999999</v>
      </c>
      <c r="G178">
        <f t="shared" si="20"/>
        <v>0.10286666666666666</v>
      </c>
    </row>
    <row r="179" spans="1:7">
      <c r="A179" s="1" t="s">
        <v>285</v>
      </c>
      <c r="B179" s="1" t="s">
        <v>286</v>
      </c>
      <c r="C179" s="1" t="s">
        <v>50</v>
      </c>
      <c r="D179" s="1" t="s">
        <v>244</v>
      </c>
      <c r="E179" s="7">
        <v>4.875</v>
      </c>
      <c r="F179" s="6">
        <v>1.2508999999999999</v>
      </c>
      <c r="G179">
        <f t="shared" si="20"/>
        <v>0.10424166666666666</v>
      </c>
    </row>
    <row r="180" spans="1:7">
      <c r="A180" s="1" t="s">
        <v>287</v>
      </c>
      <c r="B180" s="1" t="s">
        <v>288</v>
      </c>
      <c r="C180" s="1" t="s">
        <v>50</v>
      </c>
      <c r="D180" s="1" t="s">
        <v>244</v>
      </c>
      <c r="E180" s="7">
        <v>5</v>
      </c>
      <c r="F180" s="6">
        <v>1.2673000000000001</v>
      </c>
      <c r="G180">
        <f t="shared" si="20"/>
        <v>0.10560833333333335</v>
      </c>
    </row>
    <row r="181" spans="1:7">
      <c r="A181" s="1" t="s">
        <v>289</v>
      </c>
      <c r="B181" s="1" t="s">
        <v>290</v>
      </c>
      <c r="C181" s="1" t="s">
        <v>50</v>
      </c>
      <c r="D181" s="1" t="s">
        <v>244</v>
      </c>
      <c r="E181" s="7">
        <v>5.125</v>
      </c>
      <c r="F181" s="6">
        <v>1.2838000000000001</v>
      </c>
      <c r="G181">
        <f t="shared" si="20"/>
        <v>0.10698333333333333</v>
      </c>
    </row>
    <row r="182" spans="1:7">
      <c r="A182" s="1" t="s">
        <v>291</v>
      </c>
      <c r="B182" s="1" t="s">
        <v>292</v>
      </c>
      <c r="C182" s="1" t="s">
        <v>50</v>
      </c>
      <c r="D182" s="1" t="s">
        <v>244</v>
      </c>
      <c r="E182" s="7">
        <v>5.25</v>
      </c>
      <c r="F182" s="6">
        <v>1.3003</v>
      </c>
      <c r="G182">
        <f t="shared" si="20"/>
        <v>0.10835833333333333</v>
      </c>
    </row>
    <row r="183" spans="1:7">
      <c r="A183" s="1" t="s">
        <v>293</v>
      </c>
      <c r="B183" s="1" t="s">
        <v>294</v>
      </c>
      <c r="C183" s="1" t="s">
        <v>50</v>
      </c>
      <c r="D183" s="1" t="s">
        <v>244</v>
      </c>
      <c r="E183" s="7">
        <v>5.375</v>
      </c>
      <c r="F183" s="6">
        <v>1.3167</v>
      </c>
      <c r="G183">
        <f t="shared" si="20"/>
        <v>0.109725</v>
      </c>
    </row>
    <row r="184" spans="1:7">
      <c r="A184" s="1" t="s">
        <v>295</v>
      </c>
      <c r="B184" s="1" t="s">
        <v>296</v>
      </c>
      <c r="C184" s="1" t="s">
        <v>50</v>
      </c>
      <c r="D184" s="1" t="s">
        <v>244</v>
      </c>
      <c r="E184" s="7">
        <v>5.5</v>
      </c>
      <c r="F184" s="6">
        <v>1.3331999999999999</v>
      </c>
      <c r="G184">
        <f t="shared" si="20"/>
        <v>0.11109999999999999</v>
      </c>
    </row>
    <row r="185" spans="1:7">
      <c r="A185" s="1" t="s">
        <v>297</v>
      </c>
      <c r="B185" s="1" t="s">
        <v>298</v>
      </c>
      <c r="C185" s="1" t="s">
        <v>50</v>
      </c>
      <c r="D185" s="1" t="s">
        <v>244</v>
      </c>
      <c r="E185" s="7">
        <v>5.625</v>
      </c>
      <c r="F185" s="6">
        <v>1.3496999999999999</v>
      </c>
      <c r="G185">
        <f t="shared" si="20"/>
        <v>0.11247499999999999</v>
      </c>
    </row>
    <row r="186" spans="1:7">
      <c r="A186" s="1" t="s">
        <v>299</v>
      </c>
      <c r="B186" s="1" t="s">
        <v>300</v>
      </c>
      <c r="C186" s="1" t="s">
        <v>50</v>
      </c>
      <c r="D186" s="1" t="s">
        <v>244</v>
      </c>
      <c r="E186" s="7">
        <v>5.75</v>
      </c>
      <c r="F186" s="6">
        <v>1.3661000000000001</v>
      </c>
      <c r="G186">
        <f t="shared" si="20"/>
        <v>0.11384166666666667</v>
      </c>
    </row>
    <row r="187" spans="1:7">
      <c r="A187" s="1" t="s">
        <v>301</v>
      </c>
      <c r="B187" s="1" t="s">
        <v>302</v>
      </c>
      <c r="C187" s="1" t="s">
        <v>50</v>
      </c>
      <c r="D187" s="1" t="s">
        <v>244</v>
      </c>
      <c r="E187" s="7">
        <v>5.875</v>
      </c>
      <c r="F187" s="6">
        <v>1.3826000000000001</v>
      </c>
      <c r="G187">
        <f t="shared" si="20"/>
        <v>0.11521666666666668</v>
      </c>
    </row>
    <row r="188" spans="1:7">
      <c r="A188" s="1" t="s">
        <v>303</v>
      </c>
      <c r="B188" s="1" t="s">
        <v>304</v>
      </c>
      <c r="C188" s="1" t="s">
        <v>50</v>
      </c>
      <c r="D188" s="1" t="s">
        <v>244</v>
      </c>
      <c r="E188" s="7">
        <v>6</v>
      </c>
      <c r="F188" s="6">
        <v>1.3991</v>
      </c>
      <c r="G188">
        <f t="shared" si="20"/>
        <v>0.11659166666666666</v>
      </c>
    </row>
    <row r="189" spans="1:7">
      <c r="A189" s="1" t="s">
        <v>305</v>
      </c>
      <c r="B189" s="1" t="s">
        <v>306</v>
      </c>
      <c r="C189" s="1" t="s">
        <v>50</v>
      </c>
      <c r="D189" s="1" t="s">
        <v>244</v>
      </c>
      <c r="E189" s="7">
        <v>6.125</v>
      </c>
      <c r="F189" s="6">
        <v>1.4156</v>
      </c>
      <c r="G189">
        <f t="shared" si="20"/>
        <v>0.11796666666666666</v>
      </c>
    </row>
    <row r="190" spans="1:7">
      <c r="A190" s="1" t="s">
        <v>307</v>
      </c>
      <c r="B190" s="1" t="s">
        <v>308</v>
      </c>
      <c r="C190" s="1" t="s">
        <v>50</v>
      </c>
      <c r="D190" s="1" t="s">
        <v>244</v>
      </c>
      <c r="E190" s="7">
        <v>6.25</v>
      </c>
      <c r="F190" s="6">
        <v>1.4319999999999999</v>
      </c>
      <c r="G190">
        <f t="shared" si="20"/>
        <v>0.11933333333333333</v>
      </c>
    </row>
    <row r="191" spans="1:7">
      <c r="A191" s="1" t="s">
        <v>309</v>
      </c>
      <c r="B191" s="1" t="s">
        <v>310</v>
      </c>
      <c r="C191" s="1" t="s">
        <v>50</v>
      </c>
      <c r="D191" s="1" t="s">
        <v>244</v>
      </c>
      <c r="E191" s="7">
        <v>6.375</v>
      </c>
      <c r="F191" s="6">
        <v>1.4484999999999999</v>
      </c>
      <c r="G191">
        <f t="shared" si="20"/>
        <v>0.12070833333333332</v>
      </c>
    </row>
    <row r="192" spans="1:7">
      <c r="A192" s="1" t="s">
        <v>311</v>
      </c>
      <c r="B192" s="1" t="s">
        <v>312</v>
      </c>
      <c r="C192" s="1" t="s">
        <v>50</v>
      </c>
      <c r="D192" s="1" t="s">
        <v>244</v>
      </c>
      <c r="E192" s="7">
        <v>6.5</v>
      </c>
      <c r="F192" s="6">
        <v>1.4650000000000001</v>
      </c>
      <c r="G192">
        <f t="shared" si="20"/>
        <v>0.12208333333333334</v>
      </c>
    </row>
    <row r="193" spans="1:7">
      <c r="A193" s="1" t="s">
        <v>313</v>
      </c>
      <c r="B193" s="1" t="s">
        <v>314</v>
      </c>
      <c r="C193" s="1" t="s">
        <v>50</v>
      </c>
      <c r="D193" s="1" t="s">
        <v>244</v>
      </c>
      <c r="E193" s="7">
        <v>6.625</v>
      </c>
      <c r="F193" s="6">
        <v>1.4814000000000001</v>
      </c>
      <c r="G193">
        <f t="shared" si="20"/>
        <v>0.12345</v>
      </c>
    </row>
    <row r="194" spans="1:7">
      <c r="A194" s="1" t="s">
        <v>315</v>
      </c>
      <c r="B194" s="1" t="s">
        <v>316</v>
      </c>
      <c r="C194" s="1" t="s">
        <v>50</v>
      </c>
      <c r="D194" s="1" t="s">
        <v>244</v>
      </c>
      <c r="E194" s="7">
        <v>6.75</v>
      </c>
      <c r="F194" s="6">
        <v>1.4979</v>
      </c>
      <c r="G194">
        <f t="shared" si="20"/>
        <v>0.12482500000000001</v>
      </c>
    </row>
    <row r="195" spans="1:7">
      <c r="A195" s="1" t="s">
        <v>317</v>
      </c>
      <c r="B195" s="1" t="s">
        <v>318</v>
      </c>
      <c r="C195" s="1" t="s">
        <v>50</v>
      </c>
      <c r="D195" s="1" t="s">
        <v>244</v>
      </c>
      <c r="E195" s="7">
        <v>6.875</v>
      </c>
      <c r="F195" s="6">
        <v>1.5144</v>
      </c>
      <c r="G195">
        <f t="shared" si="20"/>
        <v>0.12620000000000001</v>
      </c>
    </row>
    <row r="196" spans="1:7">
      <c r="A196" s="1" t="s">
        <v>319</v>
      </c>
      <c r="B196" s="1" t="s">
        <v>320</v>
      </c>
      <c r="C196" s="1" t="s">
        <v>50</v>
      </c>
      <c r="D196" s="1" t="s">
        <v>244</v>
      </c>
      <c r="E196" s="7">
        <v>7</v>
      </c>
      <c r="F196" s="6">
        <v>1.5308999999999999</v>
      </c>
      <c r="G196">
        <f t="shared" si="20"/>
        <v>0.12757499999999999</v>
      </c>
    </row>
    <row r="197" spans="1:7">
      <c r="A197" s="1" t="s">
        <v>321</v>
      </c>
      <c r="B197" s="1" t="s">
        <v>322</v>
      </c>
      <c r="C197" s="1" t="s">
        <v>50</v>
      </c>
      <c r="D197" s="1" t="s">
        <v>244</v>
      </c>
      <c r="E197" s="7">
        <v>7.125</v>
      </c>
      <c r="F197" s="6">
        <v>1.5472999999999999</v>
      </c>
      <c r="G197">
        <f t="shared" si="20"/>
        <v>0.12894166666666665</v>
      </c>
    </row>
    <row r="198" spans="1:7">
      <c r="A198" s="1" t="s">
        <v>323</v>
      </c>
      <c r="B198" s="1" t="s">
        <v>324</v>
      </c>
      <c r="C198" s="1" t="s">
        <v>50</v>
      </c>
      <c r="D198" s="1" t="s">
        <v>244</v>
      </c>
      <c r="E198" s="7">
        <v>7.25</v>
      </c>
      <c r="F198" s="6">
        <v>1.5638000000000001</v>
      </c>
      <c r="G198">
        <f t="shared" si="20"/>
        <v>0.13031666666666666</v>
      </c>
    </row>
    <row r="199" spans="1:7">
      <c r="A199" s="1" t="s">
        <v>325</v>
      </c>
      <c r="B199" s="1" t="s">
        <v>326</v>
      </c>
      <c r="C199" s="1" t="s">
        <v>50</v>
      </c>
      <c r="D199" s="1" t="s">
        <v>244</v>
      </c>
      <c r="E199" s="7">
        <v>7.375</v>
      </c>
      <c r="F199" s="6">
        <v>1.5803</v>
      </c>
      <c r="G199">
        <f t="shared" si="20"/>
        <v>0.13169166666666668</v>
      </c>
    </row>
    <row r="200" spans="1:7">
      <c r="A200" s="1" t="s">
        <v>327</v>
      </c>
      <c r="B200" s="1" t="s">
        <v>328</v>
      </c>
      <c r="C200" s="1" t="s">
        <v>50</v>
      </c>
      <c r="D200" s="1" t="s">
        <v>244</v>
      </c>
      <c r="E200" s="7">
        <v>7.5</v>
      </c>
      <c r="F200" s="6">
        <v>1.5967</v>
      </c>
      <c r="G200">
        <f t="shared" si="20"/>
        <v>0.13305833333333333</v>
      </c>
    </row>
    <row r="201" spans="1:7">
      <c r="A201" s="1" t="s">
        <v>329</v>
      </c>
      <c r="B201" s="1" t="s">
        <v>330</v>
      </c>
      <c r="C201" s="1" t="s">
        <v>50</v>
      </c>
      <c r="D201" s="1" t="s">
        <v>244</v>
      </c>
      <c r="E201" s="7">
        <v>7.625</v>
      </c>
      <c r="F201" s="6">
        <v>1.6132</v>
      </c>
      <c r="G201">
        <f t="shared" si="20"/>
        <v>0.13443333333333332</v>
      </c>
    </row>
    <row r="202" spans="1:7">
      <c r="A202" s="1" t="s">
        <v>331</v>
      </c>
      <c r="B202" s="1" t="s">
        <v>332</v>
      </c>
      <c r="C202" s="1" t="s">
        <v>50</v>
      </c>
      <c r="D202" s="1" t="s">
        <v>244</v>
      </c>
      <c r="E202" s="7">
        <v>7.75</v>
      </c>
      <c r="F202" s="6">
        <v>1.6296999999999999</v>
      </c>
      <c r="G202">
        <f t="shared" si="20"/>
        <v>0.13580833333333334</v>
      </c>
    </row>
    <row r="203" spans="1:7">
      <c r="A203" s="1" t="s">
        <v>333</v>
      </c>
      <c r="B203" s="1" t="s">
        <v>334</v>
      </c>
      <c r="C203" s="1" t="s">
        <v>50</v>
      </c>
      <c r="D203" s="1" t="s">
        <v>244</v>
      </c>
      <c r="E203" s="7">
        <v>7.875</v>
      </c>
      <c r="F203" s="6">
        <v>1.6460999999999999</v>
      </c>
      <c r="G203">
        <f t="shared" si="20"/>
        <v>0.13717499999999999</v>
      </c>
    </row>
    <row r="204" spans="1:7">
      <c r="A204" s="1" t="s">
        <v>335</v>
      </c>
      <c r="B204" s="1" t="s">
        <v>336</v>
      </c>
      <c r="C204" s="1" t="s">
        <v>50</v>
      </c>
      <c r="D204" s="1" t="s">
        <v>244</v>
      </c>
      <c r="E204" s="7">
        <v>8</v>
      </c>
      <c r="F204" s="6">
        <v>1.6626000000000001</v>
      </c>
      <c r="G204">
        <f t="shared" si="20"/>
        <v>0.13855000000000001</v>
      </c>
    </row>
    <row r="205" spans="1:7">
      <c r="A205" s="1" t="s">
        <v>337</v>
      </c>
      <c r="B205" s="1" t="s">
        <v>338</v>
      </c>
      <c r="C205" s="1" t="s">
        <v>50</v>
      </c>
      <c r="D205" s="1" t="s">
        <v>244</v>
      </c>
      <c r="E205" s="7">
        <v>8.125</v>
      </c>
      <c r="F205" s="6">
        <v>1.6791</v>
      </c>
      <c r="G205">
        <f t="shared" si="20"/>
        <v>0.13992499999999999</v>
      </c>
    </row>
    <row r="206" spans="1:7">
      <c r="A206" s="1" t="s">
        <v>339</v>
      </c>
      <c r="B206" s="1" t="s">
        <v>340</v>
      </c>
      <c r="C206" s="1" t="s">
        <v>50</v>
      </c>
      <c r="D206" s="1" t="s">
        <v>244</v>
      </c>
      <c r="E206" s="7">
        <v>8.25</v>
      </c>
      <c r="F206" s="6">
        <v>1.6956</v>
      </c>
      <c r="G206">
        <f t="shared" si="20"/>
        <v>0.14130000000000001</v>
      </c>
    </row>
    <row r="207" spans="1:7">
      <c r="A207" s="1" t="s">
        <v>341</v>
      </c>
      <c r="B207" s="1" t="s">
        <v>342</v>
      </c>
      <c r="C207" s="1" t="s">
        <v>50</v>
      </c>
      <c r="D207" s="1" t="s">
        <v>244</v>
      </c>
      <c r="E207" s="7">
        <v>8.375</v>
      </c>
      <c r="F207" s="6">
        <v>1.712</v>
      </c>
      <c r="G207">
        <f t="shared" si="20"/>
        <v>0.14266666666666666</v>
      </c>
    </row>
    <row r="208" spans="1:7">
      <c r="A208" s="1" t="s">
        <v>343</v>
      </c>
      <c r="B208" s="1" t="s">
        <v>344</v>
      </c>
      <c r="C208" s="1" t="s">
        <v>50</v>
      </c>
      <c r="D208" s="1" t="s">
        <v>244</v>
      </c>
      <c r="E208" s="7">
        <v>8.5</v>
      </c>
      <c r="F208" s="6">
        <v>1.7284999999999999</v>
      </c>
      <c r="G208">
        <f t="shared" si="20"/>
        <v>0.14404166666666665</v>
      </c>
    </row>
    <row r="209" spans="1:7">
      <c r="A209" s="1" t="s">
        <v>345</v>
      </c>
      <c r="B209" s="1" t="s">
        <v>346</v>
      </c>
      <c r="C209" s="1" t="s">
        <v>50</v>
      </c>
      <c r="D209" s="1" t="s">
        <v>244</v>
      </c>
      <c r="E209" s="7">
        <v>8.625</v>
      </c>
      <c r="F209" s="6">
        <v>1.7450000000000001</v>
      </c>
      <c r="G209">
        <f t="shared" si="20"/>
        <v>0.14541666666666667</v>
      </c>
    </row>
    <row r="210" spans="1:7">
      <c r="A210" s="1" t="s">
        <v>347</v>
      </c>
      <c r="B210" s="1" t="s">
        <v>348</v>
      </c>
      <c r="C210" s="1" t="s">
        <v>50</v>
      </c>
      <c r="D210" s="1" t="s">
        <v>244</v>
      </c>
      <c r="E210" s="7">
        <v>8.75</v>
      </c>
      <c r="F210" s="6">
        <v>1.7614000000000001</v>
      </c>
      <c r="G210">
        <f t="shared" si="20"/>
        <v>0.14678333333333335</v>
      </c>
    </row>
    <row r="211" spans="1:7">
      <c r="A211" s="1" t="s">
        <v>349</v>
      </c>
      <c r="B211" s="1" t="s">
        <v>350</v>
      </c>
      <c r="C211" s="1" t="s">
        <v>50</v>
      </c>
      <c r="D211" s="1" t="s">
        <v>244</v>
      </c>
      <c r="E211" s="7">
        <v>8.875</v>
      </c>
      <c r="F211" s="6">
        <v>1.7779</v>
      </c>
      <c r="G211">
        <f t="shared" si="20"/>
        <v>0.14815833333333334</v>
      </c>
    </row>
    <row r="212" spans="1:7">
      <c r="A212" s="1" t="s">
        <v>351</v>
      </c>
      <c r="B212" s="1" t="s">
        <v>352</v>
      </c>
      <c r="C212" s="1" t="s">
        <v>50</v>
      </c>
      <c r="D212" s="1" t="s">
        <v>244</v>
      </c>
      <c r="E212" s="7">
        <v>9</v>
      </c>
      <c r="F212" s="6">
        <v>1.7944</v>
      </c>
      <c r="G212">
        <f t="shared" si="20"/>
        <v>0.14953333333333332</v>
      </c>
    </row>
    <row r="213" spans="1:7">
      <c r="A213" s="1" t="s">
        <v>353</v>
      </c>
      <c r="B213" s="1" t="s">
        <v>354</v>
      </c>
      <c r="C213" s="1" t="s">
        <v>50</v>
      </c>
      <c r="D213" s="1" t="s">
        <v>244</v>
      </c>
      <c r="E213" s="7">
        <v>9.125</v>
      </c>
      <c r="F213" s="6">
        <v>1.8108</v>
      </c>
      <c r="G213">
        <f t="shared" si="20"/>
        <v>0.15090000000000001</v>
      </c>
    </row>
    <row r="214" spans="1:7">
      <c r="A214" s="1" t="s">
        <v>355</v>
      </c>
      <c r="B214" s="1" t="s">
        <v>356</v>
      </c>
      <c r="C214" s="1" t="s">
        <v>50</v>
      </c>
      <c r="D214" s="1" t="s">
        <v>244</v>
      </c>
      <c r="E214" s="7">
        <v>9.25</v>
      </c>
      <c r="F214" s="6">
        <v>1.8272999999999999</v>
      </c>
      <c r="G214">
        <f t="shared" si="20"/>
        <v>0.15227499999999999</v>
      </c>
    </row>
    <row r="215" spans="1:7">
      <c r="A215" s="1" t="s">
        <v>357</v>
      </c>
      <c r="B215" s="1" t="s">
        <v>358</v>
      </c>
      <c r="C215" s="1" t="s">
        <v>50</v>
      </c>
      <c r="D215" s="1" t="s">
        <v>244</v>
      </c>
      <c r="E215" s="7">
        <v>9.375</v>
      </c>
      <c r="F215" s="6">
        <v>1.8438000000000001</v>
      </c>
      <c r="G215">
        <f t="shared" si="20"/>
        <v>0.15365000000000001</v>
      </c>
    </row>
    <row r="216" spans="1:7">
      <c r="A216" s="1" t="s">
        <v>359</v>
      </c>
      <c r="B216" s="1" t="s">
        <v>360</v>
      </c>
      <c r="C216" s="1" t="s">
        <v>50</v>
      </c>
      <c r="D216" s="1" t="s">
        <v>244</v>
      </c>
      <c r="E216" s="7">
        <v>9.5</v>
      </c>
      <c r="F216" s="6">
        <v>1.8603000000000001</v>
      </c>
      <c r="G216">
        <f t="shared" si="20"/>
        <v>0.155025</v>
      </c>
    </row>
    <row r="217" spans="1:7">
      <c r="A217" s="1" t="s">
        <v>361</v>
      </c>
      <c r="B217" s="1" t="s">
        <v>362</v>
      </c>
      <c r="C217" s="1" t="s">
        <v>50</v>
      </c>
      <c r="D217" s="1" t="s">
        <v>244</v>
      </c>
      <c r="E217" s="7">
        <v>9.625</v>
      </c>
      <c r="F217" s="6">
        <v>1.8767</v>
      </c>
      <c r="G217">
        <f t="shared" si="20"/>
        <v>0.15639166666666668</v>
      </c>
    </row>
    <row r="218" spans="1:7">
      <c r="A218" s="1" t="s">
        <v>363</v>
      </c>
      <c r="B218" s="1" t="s">
        <v>364</v>
      </c>
      <c r="C218" s="1" t="s">
        <v>50</v>
      </c>
      <c r="D218" s="1" t="s">
        <v>244</v>
      </c>
      <c r="E218" s="7">
        <v>9.75</v>
      </c>
      <c r="F218" s="6">
        <v>1.8932</v>
      </c>
      <c r="G218">
        <f t="shared" si="20"/>
        <v>0.15776666666666667</v>
      </c>
    </row>
    <row r="219" spans="1:7">
      <c r="A219" s="1" t="s">
        <v>365</v>
      </c>
      <c r="B219" s="1" t="s">
        <v>366</v>
      </c>
      <c r="C219" s="1" t="s">
        <v>50</v>
      </c>
      <c r="D219" s="1" t="s">
        <v>244</v>
      </c>
      <c r="E219" s="7">
        <v>9.875</v>
      </c>
      <c r="F219" s="6">
        <v>1.9097</v>
      </c>
      <c r="G219">
        <f t="shared" si="20"/>
        <v>0.15914166666666665</v>
      </c>
    </row>
    <row r="220" spans="1:7">
      <c r="A220" s="1" t="s">
        <v>367</v>
      </c>
      <c r="B220" s="1" t="s">
        <v>368</v>
      </c>
      <c r="C220" s="1" t="s">
        <v>50</v>
      </c>
      <c r="D220" s="1" t="s">
        <v>244</v>
      </c>
      <c r="E220" s="7">
        <v>10</v>
      </c>
      <c r="F220" s="6">
        <v>1.9260999999999999</v>
      </c>
      <c r="G220">
        <f t="shared" si="20"/>
        <v>0.16050833333333334</v>
      </c>
    </row>
    <row r="221" spans="1:7">
      <c r="A221" s="1" t="s">
        <v>369</v>
      </c>
      <c r="B221" s="1" t="s">
        <v>370</v>
      </c>
      <c r="C221" s="1" t="s">
        <v>50</v>
      </c>
      <c r="D221" s="1" t="s">
        <v>244</v>
      </c>
      <c r="E221" s="7">
        <v>10.125</v>
      </c>
      <c r="F221" s="6">
        <v>1.9426000000000001</v>
      </c>
      <c r="G221">
        <f t="shared" si="20"/>
        <v>0.16188333333333335</v>
      </c>
    </row>
    <row r="222" spans="1:7">
      <c r="A222" s="1" t="s">
        <v>371</v>
      </c>
      <c r="B222" s="1" t="s">
        <v>372</v>
      </c>
      <c r="C222" s="1" t="s">
        <v>50</v>
      </c>
      <c r="D222" s="1" t="s">
        <v>244</v>
      </c>
      <c r="E222" s="7">
        <v>10.25</v>
      </c>
      <c r="F222" s="6">
        <v>1.9591000000000001</v>
      </c>
      <c r="G222">
        <f t="shared" si="20"/>
        <v>0.16325833333333334</v>
      </c>
    </row>
    <row r="223" spans="1:7">
      <c r="A223" s="1" t="s">
        <v>373</v>
      </c>
      <c r="B223" s="1" t="s">
        <v>374</v>
      </c>
      <c r="C223" s="1" t="s">
        <v>50</v>
      </c>
      <c r="D223" s="1" t="s">
        <v>244</v>
      </c>
      <c r="E223" s="7">
        <v>10.375</v>
      </c>
      <c r="F223" s="6">
        <v>1.9755</v>
      </c>
      <c r="G223">
        <f t="shared" ref="G223:G244" si="21">F223/12</f>
        <v>0.16462499999999999</v>
      </c>
    </row>
    <row r="224" spans="1:7">
      <c r="A224" s="1" t="s">
        <v>375</v>
      </c>
      <c r="B224" s="1" t="s">
        <v>376</v>
      </c>
      <c r="C224" s="1" t="s">
        <v>50</v>
      </c>
      <c r="D224" s="1" t="s">
        <v>244</v>
      </c>
      <c r="E224" s="7">
        <v>10.5</v>
      </c>
      <c r="F224" s="6">
        <v>1.992</v>
      </c>
      <c r="G224">
        <f t="shared" si="21"/>
        <v>0.16600000000000001</v>
      </c>
    </row>
    <row r="225" spans="1:7">
      <c r="A225" s="1" t="s">
        <v>377</v>
      </c>
      <c r="B225" s="1" t="s">
        <v>378</v>
      </c>
      <c r="C225" s="1" t="s">
        <v>50</v>
      </c>
      <c r="D225" s="1" t="s">
        <v>244</v>
      </c>
      <c r="E225" s="7">
        <v>10.625</v>
      </c>
      <c r="F225" s="6">
        <v>2.0085000000000002</v>
      </c>
      <c r="G225">
        <f t="shared" si="21"/>
        <v>0.16737500000000002</v>
      </c>
    </row>
    <row r="226" spans="1:7">
      <c r="A226" s="1" t="s">
        <v>379</v>
      </c>
      <c r="B226" s="1" t="s">
        <v>380</v>
      </c>
      <c r="C226" s="1" t="s">
        <v>50</v>
      </c>
      <c r="D226" s="1" t="s">
        <v>244</v>
      </c>
      <c r="E226" s="7">
        <v>10.75</v>
      </c>
      <c r="F226" s="6">
        <v>2.0249999999999999</v>
      </c>
      <c r="G226">
        <f t="shared" si="21"/>
        <v>0.16874999999999998</v>
      </c>
    </row>
    <row r="227" spans="1:7">
      <c r="A227" s="1" t="s">
        <v>381</v>
      </c>
      <c r="B227" s="1" t="s">
        <v>382</v>
      </c>
      <c r="C227" s="1" t="s">
        <v>50</v>
      </c>
      <c r="D227" s="1" t="s">
        <v>244</v>
      </c>
      <c r="E227" s="7">
        <v>10.875</v>
      </c>
      <c r="F227" s="6">
        <v>2.0413999999999999</v>
      </c>
      <c r="G227">
        <f t="shared" si="21"/>
        <v>0.17011666666666667</v>
      </c>
    </row>
    <row r="228" spans="1:7">
      <c r="A228" s="1" t="s">
        <v>383</v>
      </c>
      <c r="B228" s="1" t="s">
        <v>384</v>
      </c>
      <c r="C228" s="1" t="s">
        <v>50</v>
      </c>
      <c r="D228" s="1" t="s">
        <v>244</v>
      </c>
      <c r="E228" s="7">
        <v>11</v>
      </c>
      <c r="F228" s="6">
        <v>2.0579000000000001</v>
      </c>
      <c r="G228">
        <f t="shared" si="21"/>
        <v>0.17149166666666668</v>
      </c>
    </row>
    <row r="229" spans="1:7">
      <c r="A229" s="1" t="s">
        <v>385</v>
      </c>
      <c r="B229" s="1" t="s">
        <v>386</v>
      </c>
      <c r="C229" s="1" t="s">
        <v>50</v>
      </c>
      <c r="D229" s="1" t="s">
        <v>244</v>
      </c>
      <c r="E229" s="7">
        <v>11.125</v>
      </c>
      <c r="F229" s="6">
        <v>2.0743999999999998</v>
      </c>
      <c r="G229">
        <f t="shared" si="21"/>
        <v>0.17286666666666664</v>
      </c>
    </row>
    <row r="230" spans="1:7">
      <c r="A230" s="1" t="s">
        <v>387</v>
      </c>
      <c r="B230" s="1" t="s">
        <v>388</v>
      </c>
      <c r="C230" s="1" t="s">
        <v>50</v>
      </c>
      <c r="D230" s="1" t="s">
        <v>244</v>
      </c>
      <c r="E230" s="7">
        <v>11.25</v>
      </c>
      <c r="F230" s="6">
        <v>2.0908000000000002</v>
      </c>
      <c r="G230">
        <f t="shared" si="21"/>
        <v>0.17423333333333335</v>
      </c>
    </row>
    <row r="231" spans="1:7">
      <c r="A231" s="1" t="s">
        <v>389</v>
      </c>
      <c r="B231" s="1" t="s">
        <v>390</v>
      </c>
      <c r="C231" s="1" t="s">
        <v>50</v>
      </c>
      <c r="D231" s="1" t="s">
        <v>244</v>
      </c>
      <c r="E231" s="7">
        <v>11.375</v>
      </c>
      <c r="F231" s="6">
        <v>2.1073</v>
      </c>
      <c r="G231">
        <f t="shared" si="21"/>
        <v>0.17560833333333334</v>
      </c>
    </row>
    <row r="232" spans="1:7">
      <c r="A232" s="1" t="s">
        <v>391</v>
      </c>
      <c r="B232" s="1" t="s">
        <v>392</v>
      </c>
      <c r="C232" s="1" t="s">
        <v>50</v>
      </c>
      <c r="D232" s="1" t="s">
        <v>244</v>
      </c>
      <c r="E232" s="7">
        <v>11.5</v>
      </c>
      <c r="F232" s="6">
        <v>2.1238000000000001</v>
      </c>
      <c r="G232">
        <f t="shared" si="21"/>
        <v>0.17698333333333335</v>
      </c>
    </row>
    <row r="233" spans="1:7">
      <c r="A233" s="1" t="s">
        <v>393</v>
      </c>
      <c r="B233" s="1" t="s">
        <v>394</v>
      </c>
      <c r="C233" s="1" t="s">
        <v>50</v>
      </c>
      <c r="D233" s="1" t="s">
        <v>244</v>
      </c>
      <c r="E233" s="7">
        <v>11.625</v>
      </c>
      <c r="F233" s="6">
        <v>2.1402999999999999</v>
      </c>
      <c r="G233">
        <f t="shared" si="21"/>
        <v>0.17835833333333331</v>
      </c>
    </row>
    <row r="234" spans="1:7">
      <c r="A234" s="1" t="s">
        <v>395</v>
      </c>
      <c r="B234" s="1" t="s">
        <v>396</v>
      </c>
      <c r="C234" s="1" t="s">
        <v>50</v>
      </c>
      <c r="D234" s="1" t="s">
        <v>244</v>
      </c>
      <c r="E234" s="7">
        <v>11.75</v>
      </c>
      <c r="F234" s="6">
        <v>2.1566999999999998</v>
      </c>
      <c r="G234">
        <f t="shared" si="21"/>
        <v>0.179725</v>
      </c>
    </row>
    <row r="235" spans="1:7">
      <c r="A235" s="1" t="s">
        <v>397</v>
      </c>
      <c r="B235" s="1" t="s">
        <v>398</v>
      </c>
      <c r="C235" s="1" t="s">
        <v>50</v>
      </c>
      <c r="D235" s="1" t="s">
        <v>244</v>
      </c>
      <c r="E235" s="7">
        <v>11.875</v>
      </c>
      <c r="F235" s="6">
        <v>2.1732</v>
      </c>
      <c r="G235">
        <f t="shared" si="21"/>
        <v>0.18110000000000001</v>
      </c>
    </row>
    <row r="236" spans="1:7">
      <c r="A236" s="1" t="s">
        <v>399</v>
      </c>
      <c r="B236" s="1" t="s">
        <v>400</v>
      </c>
      <c r="C236" s="1" t="s">
        <v>50</v>
      </c>
      <c r="D236" s="1" t="s">
        <v>244</v>
      </c>
      <c r="E236" s="7">
        <v>12</v>
      </c>
      <c r="F236" s="6">
        <v>2.1897000000000002</v>
      </c>
      <c r="G236">
        <f t="shared" si="21"/>
        <v>0.18247500000000003</v>
      </c>
    </row>
    <row r="237" spans="1:7">
      <c r="A237" s="1" t="s">
        <v>401</v>
      </c>
      <c r="B237" s="1" t="s">
        <v>402</v>
      </c>
      <c r="C237" s="1" t="s">
        <v>50</v>
      </c>
      <c r="D237" s="1" t="s">
        <v>244</v>
      </c>
      <c r="E237" s="7">
        <v>12.125</v>
      </c>
      <c r="F237" s="6">
        <v>2.2061000000000002</v>
      </c>
      <c r="G237">
        <f t="shared" si="21"/>
        <v>0.18384166666666668</v>
      </c>
    </row>
    <row r="238" spans="1:7">
      <c r="A238" s="1" t="s">
        <v>403</v>
      </c>
      <c r="B238" s="1" t="s">
        <v>404</v>
      </c>
      <c r="C238" s="1" t="s">
        <v>50</v>
      </c>
      <c r="D238" s="1" t="s">
        <v>244</v>
      </c>
      <c r="E238" s="7">
        <v>12.25</v>
      </c>
      <c r="F238" s="6">
        <v>2.2225999999999999</v>
      </c>
      <c r="G238">
        <f t="shared" si="21"/>
        <v>0.18521666666666667</v>
      </c>
    </row>
    <row r="239" spans="1:7">
      <c r="A239" s="1" t="s">
        <v>405</v>
      </c>
      <c r="B239" s="1" t="s">
        <v>406</v>
      </c>
      <c r="C239" s="1" t="s">
        <v>50</v>
      </c>
      <c r="D239" s="1" t="s">
        <v>244</v>
      </c>
      <c r="E239" s="7">
        <v>12.375</v>
      </c>
      <c r="F239" s="6">
        <v>2.2391000000000001</v>
      </c>
      <c r="G239">
        <f t="shared" si="21"/>
        <v>0.18659166666666668</v>
      </c>
    </row>
    <row r="240" spans="1:7">
      <c r="A240" s="1" t="s">
        <v>407</v>
      </c>
      <c r="B240" s="1" t="s">
        <v>408</v>
      </c>
      <c r="C240" s="1" t="s">
        <v>50</v>
      </c>
      <c r="D240" s="1" t="s">
        <v>244</v>
      </c>
      <c r="E240" s="7">
        <v>12.5</v>
      </c>
      <c r="F240" s="6">
        <v>2.2555000000000001</v>
      </c>
      <c r="G240">
        <f t="shared" si="21"/>
        <v>0.18795833333333334</v>
      </c>
    </row>
    <row r="241" spans="1:7">
      <c r="A241" s="1" t="s">
        <v>409</v>
      </c>
      <c r="B241" s="1" t="s">
        <v>410</v>
      </c>
      <c r="C241" s="1" t="s">
        <v>50</v>
      </c>
      <c r="D241" s="1" t="s">
        <v>244</v>
      </c>
      <c r="E241" s="7">
        <v>12.625</v>
      </c>
      <c r="F241" s="6">
        <v>2.2719999999999998</v>
      </c>
      <c r="G241">
        <f t="shared" si="21"/>
        <v>0.18933333333333333</v>
      </c>
    </row>
    <row r="242" spans="1:7">
      <c r="A242" s="1" t="s">
        <v>411</v>
      </c>
      <c r="B242" s="1" t="s">
        <v>412</v>
      </c>
      <c r="C242" s="1" t="s">
        <v>50</v>
      </c>
      <c r="D242" s="1" t="s">
        <v>244</v>
      </c>
      <c r="E242" s="7">
        <v>12.75</v>
      </c>
      <c r="F242" s="6">
        <v>2.2885</v>
      </c>
      <c r="G242">
        <f t="shared" si="21"/>
        <v>0.19070833333333334</v>
      </c>
    </row>
    <row r="243" spans="1:7">
      <c r="A243" s="1" t="s">
        <v>413</v>
      </c>
      <c r="B243" s="1" t="s">
        <v>414</v>
      </c>
      <c r="C243" s="1" t="s">
        <v>50</v>
      </c>
      <c r="D243" s="1" t="s">
        <v>244</v>
      </c>
      <c r="E243" s="7">
        <v>12.875</v>
      </c>
      <c r="F243" s="6">
        <v>2.3050000000000002</v>
      </c>
      <c r="G243">
        <f t="shared" si="21"/>
        <v>0.19208333333333336</v>
      </c>
    </row>
    <row r="244" spans="1:7">
      <c r="A244" s="1" t="s">
        <v>415</v>
      </c>
      <c r="B244" s="1" t="s">
        <v>416</v>
      </c>
      <c r="C244" s="1" t="s">
        <v>50</v>
      </c>
      <c r="D244" s="1" t="s">
        <v>244</v>
      </c>
      <c r="E244" s="7">
        <v>13</v>
      </c>
      <c r="F244" s="6">
        <v>2.3214000000000001</v>
      </c>
      <c r="G244">
        <f t="shared" si="21"/>
        <v>0.19345000000000001</v>
      </c>
    </row>
    <row r="247" spans="1:7">
      <c r="A247" s="1" t="s">
        <v>51</v>
      </c>
    </row>
    <row r="248" spans="1:7">
      <c r="A248" s="1" t="s">
        <v>21</v>
      </c>
    </row>
    <row r="249" spans="1:7">
      <c r="A249" s="1" t="s">
        <v>419</v>
      </c>
    </row>
    <row r="250" spans="1:7">
      <c r="A250" s="1" t="s">
        <v>26</v>
      </c>
    </row>
    <row r="251" spans="1:7">
      <c r="A251" s="1" t="s">
        <v>35</v>
      </c>
    </row>
    <row r="252" spans="1:7">
      <c r="A252" s="1" t="s">
        <v>493</v>
      </c>
    </row>
    <row r="253" spans="1:7">
      <c r="A253" s="1" t="s">
        <v>494</v>
      </c>
    </row>
    <row r="254" spans="1:7">
      <c r="A254" s="1" t="s">
        <v>244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12</vt:i4>
      </vt:variant>
    </vt:vector>
  </HeadingPairs>
  <TitlesOfParts>
    <vt:vector size="15" baseType="lpstr">
      <vt:lpstr>Frame Weights</vt:lpstr>
      <vt:lpstr>Sheet1</vt:lpstr>
      <vt:lpstr>Sheet3</vt:lpstr>
      <vt:lpstr>AKWalls</vt:lpstr>
      <vt:lpstr>AWalls</vt:lpstr>
      <vt:lpstr>Casing</vt:lpstr>
      <vt:lpstr>CKWalls</vt:lpstr>
      <vt:lpstr>CWalls</vt:lpstr>
      <vt:lpstr>DEWalls</vt:lpstr>
      <vt:lpstr>EWalls</vt:lpstr>
      <vt:lpstr>GStop</vt:lpstr>
      <vt:lpstr>Mullion</vt:lpstr>
      <vt:lpstr>PWalls</vt:lpstr>
      <vt:lpstr>SWalls</vt:lpstr>
      <vt:lpstr>Type</vt:lpstr>
    </vt:vector>
  </TitlesOfParts>
  <Company>Timely Industries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Steven Colagiovanni</dc:creator>
  <cp:lastModifiedBy>Valerie Bevens</cp:lastModifiedBy>
  <dcterms:created xsi:type="dcterms:W3CDTF">2012-08-21T16:48:07Z</dcterms:created>
  <dcterms:modified xsi:type="dcterms:W3CDTF">2012-08-22T23:20:59Z</dcterms:modified>
</cp:coreProperties>
</file>